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<sst xmlns="http://schemas.openxmlformats.org/spreadsheetml/2006/main" count="205" uniqueCount="138">
  <si>
    <t>код</t>
  </si>
  <si>
    <t xml:space="preserve">Наименование показателей </t>
  </si>
  <si>
    <t>План</t>
  </si>
  <si>
    <t>Факт</t>
  </si>
  <si>
    <t>Выпол-
нение
плана, %</t>
  </si>
  <si>
    <t>Откло-
нение</t>
  </si>
  <si>
    <t>Доходы</t>
  </si>
  <si>
    <t>Безвозмездные поступления (от других бюджетов)</t>
  </si>
  <si>
    <t>Доходы от предпринимательской и иной приносящей доход деятельности</t>
  </si>
  <si>
    <t>ВСЕГО ДОХОДОВ</t>
  </si>
  <si>
    <t>Код</t>
  </si>
  <si>
    <t>Наименование показателей</t>
  </si>
  <si>
    <t>Кассовый
расход
(финанси-
рование бюд-
жетополу-
чателей)</t>
  </si>
  <si>
    <t>5=4:3</t>
  </si>
  <si>
    <t>6=4-3</t>
  </si>
  <si>
    <t>0100</t>
  </si>
  <si>
    <t xml:space="preserve">Общегосударственные вопросы </t>
  </si>
  <si>
    <t>0102</t>
  </si>
  <si>
    <t>Ст.211 Заработная плата</t>
  </si>
  <si>
    <t>Численность муниципальных служащих</t>
  </si>
  <si>
    <t>Численность работников муниципальных учреждений (без муниципальных служащих)</t>
  </si>
  <si>
    <t>0103</t>
  </si>
  <si>
    <t>0104</t>
  </si>
  <si>
    <t>0106</t>
  </si>
  <si>
    <t>0107</t>
  </si>
  <si>
    <t>Обеспечение проведения выборов
 и референдумов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</si>
  <si>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</si>
  <si>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</si>
  <si>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</si>
  <si>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</si>
  <si>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</si>
  <si>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</si>
  <si>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</si>
  <si>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</si>
  <si>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0402</t>
  </si>
  <si>
    <t>0405</t>
  </si>
  <si>
    <t>Сельское хозяйство и рыболовство</t>
  </si>
  <si>
    <t>0408</t>
  </si>
  <si>
    <t>Транспорт</t>
  </si>
  <si>
    <t>0500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</si>
  <si>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</si>
  <si>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</si>
  <si>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</si>
  <si>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</si>
  <si>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</si>
  <si>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</si>
  <si>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</si>
  <si>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</si>
  <si>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</si>
  <si>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</si>
  <si>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</si>
  <si>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</si>
  <si>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</si>
  <si>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</si>
  <si>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</si>
  <si>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</si>
  <si>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</si>
  <si>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</si>
  <si>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0804</t>
  </si>
  <si>
    <t>Другие вопросы в области культуры, кинематографии, средств
 массовой информации</t>
  </si>
  <si>
    <t>0900</t>
  </si>
  <si>
    <t>0901</t>
  </si>
  <si>
    <t>0902</t>
  </si>
  <si>
    <t>0904</t>
  </si>
  <si>
    <t>1000</t>
  </si>
  <si>
    <t>Социальная политика</t>
  </si>
  <si>
    <t>1001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</si>
  <si>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</si>
  <si>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</si>
  <si>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</si>
  <si>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
 политики</t>
  </si>
  <si>
    <t>ИТОГО РАСХОДОВ</t>
  </si>
  <si>
    <t>0505</t>
  </si>
  <si>
    <t>0412</t>
  </si>
  <si>
    <t>0111</t>
  </si>
  <si>
    <t>0503</t>
  </si>
  <si>
    <t>0903</t>
  </si>
  <si>
    <t>0908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</si>
  <si>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</si>
  <si>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</si>
  <si>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
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</si>
  <si>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</si>
  <si>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</si>
  <si>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 общегосударственные вопросы</t>
  </si>
  <si>
    <t>Предупреждение и ликвидация последствий чрезвычайных
 ситуаций природного и техногенного характера, гражданская оборона</t>
  </si>
  <si>
    <t>Благоустройство</t>
  </si>
  <si>
    <t>Стационарная медицинская помощь</t>
  </si>
  <si>
    <t>Амбулаторная помощь</t>
  </si>
  <si>
    <t>Физическая культура и спорт</t>
  </si>
  <si>
    <t>Охрана семьи и детства</t>
  </si>
  <si>
    <t>Топливно-энергетический комплекс</t>
  </si>
  <si>
    <t>Медицинская помощь в дневных стационарах всех типов</t>
  </si>
  <si>
    <t>Другие вопросы в области национальной экономики</t>
  </si>
  <si>
    <t>Другие вопросы в области жилищно-коммунального хозяйства</t>
  </si>
  <si>
    <t>Здравоохранение, физическая
 культура и спорт</t>
  </si>
  <si>
    <t>Скорая мединская помощь</t>
  </si>
  <si>
    <t>Жилищно-коммунальное
 хозяйство</t>
  </si>
  <si>
    <t>0401</t>
  </si>
  <si>
    <t>Общеэкономические вопросы</t>
  </si>
  <si>
    <t>0113</t>
  </si>
  <si>
    <t>Прикладные научные исследования в области здравоохранения</t>
  </si>
  <si>
    <t>Другие вопросы в области здравоохранения</t>
  </si>
  <si>
    <t>0909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</si>
  <si>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</si>
  <si>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</si>
  <si>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</si>
  <si>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</si>
  <si>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</si>
  <si>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</si>
  <si>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15345</t>
  </si>
  <si>
    <t>0304</t>
  </si>
  <si>
    <t>Органы юстиции</t>
  </si>
  <si>
    <t>0409</t>
  </si>
  <si>
    <t>Дорожное хозяйство(дорожные фонды)</t>
  </si>
  <si>
    <r>
      <t xml:space="preserve">Ст.211 Заработная плата </t>
    </r>
    <r>
      <rPr>
        <i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казенные учреждения</t>
    </r>
    <r>
      <rPr>
        <i/>
        <sz val="10"/>
        <rFont val="Times New Roman"/>
        <family val="1"/>
      </rPr>
      <t>)</t>
    </r>
  </si>
  <si>
    <t xml:space="preserve">Численность лиц, замещающих муниципальные должности </t>
  </si>
  <si>
    <t xml:space="preserve">Численность муниципальных служащих и лиц, замещающих муниципальные должности </t>
  </si>
  <si>
    <t>0105</t>
  </si>
  <si>
    <t>Судебная система</t>
  </si>
  <si>
    <t>Доходы бюджета города Орска  (по оперативным данным)., тыс.руб.</t>
  </si>
  <si>
    <t>Расходы бюджета города Орска  (по оперативным данным)., тыс.руб.</t>
  </si>
  <si>
    <t xml:space="preserve"> 90000000000000000</t>
  </si>
  <si>
    <t>Источники финансирования 
дефицитов бюджетов - всего</t>
  </si>
  <si>
    <t xml:space="preserve"> 01000000000000000</t>
  </si>
  <si>
    <t>ИСТОЧНИКИ ВНУТРЕННЕГО ФИНАНСИРОВАНИЯ ДЕФИЦИТОВ БЮДЖЕТОВ</t>
  </si>
  <si>
    <t xml:space="preserve"> 01020000000000000</t>
  </si>
  <si>
    <t>Кредиты кредитных
 организаций в валюте РФ</t>
  </si>
  <si>
    <t xml:space="preserve"> 01030000000000000</t>
  </si>
  <si>
    <t>Бюджетные кредиты от других
бюджетов бюджетной системы РФ</t>
  </si>
  <si>
    <r>
      <t xml:space="preserve"> </t>
    </r>
    <r>
      <rPr>
        <b/>
        <sz val="8"/>
        <color indexed="8"/>
        <rFont val="Times New Roman"/>
        <family val="1"/>
      </rPr>
      <t>01060000000000000</t>
    </r>
  </si>
  <si>
    <t>Иные источники внутреннего
финансирования дефицитов 
бюджетов</t>
  </si>
  <si>
    <t xml:space="preserve"> 0100000000000000А</t>
  </si>
  <si>
    <t xml:space="preserve">Изменение остатков средств </t>
  </si>
  <si>
    <t>Источники финансирования города Орска (по оперативным данным)., тыс.руб.</t>
  </si>
  <si>
    <t>Бюджетные инвестиции</t>
  </si>
  <si>
    <t xml:space="preserve">Сведения о ходе исполнения бюджета города Орска и о численности
 муниципальных служащих, работников муниципальных учреждений
 города Орска ( с учетом I квартала 2013г)
</t>
  </si>
  <si>
    <t>173</t>
  </si>
  <si>
    <t>62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</si>
</sst>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  <numFmt numFmtId="168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 Cyr"/>
      <family val="0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Times New Roman Cyr"/>
      <family val="0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49" fontId="55" fillId="0" borderId="10" xfId="62" applyNumberFormat="1" applyFont="1" applyBorder="1" applyAlignment="1">
      <alignment/>
      <protection/>
    </xf>
    <xf numFmtId="0" fontId="56" fillId="0" borderId="10" xfId="64" applyFont="1" applyBorder="1" applyAlignment="1">
      <alignment wrapText="1"/>
      <protection/>
    </xf>
    <xf numFmtId="49" fontId="55" fillId="0" borderId="10" xfId="65" applyNumberFormat="1" applyFont="1" applyBorder="1" applyAlignment="1">
      <alignment/>
      <protection/>
    </xf>
    <xf numFmtId="0" fontId="55" fillId="0" borderId="10" xfId="66" applyFont="1" applyBorder="1" applyAlignment="1">
      <alignment wrapText="1"/>
      <protection/>
    </xf>
    <xf numFmtId="49" fontId="55" fillId="0" borderId="10" xfId="67" applyNumberFormat="1" applyFont="1" applyBorder="1" applyAlignment="1">
      <alignment/>
      <protection/>
    </xf>
    <xf numFmtId="0" fontId="56" fillId="0" borderId="10" xfId="68" applyFont="1" applyBorder="1" applyAlignment="1">
      <alignment wrapText="1"/>
      <protection/>
    </xf>
    <xf numFmtId="49" fontId="55" fillId="0" borderId="10" xfId="70" applyNumberFormat="1" applyFont="1" applyBorder="1" applyAlignment="1">
      <alignment/>
      <protection/>
    </xf>
    <xf numFmtId="0" fontId="56" fillId="0" borderId="10" xfId="52" applyFont="1" applyBorder="1" applyAlignment="1">
      <alignment wrapText="1"/>
      <protection/>
    </xf>
    <xf numFmtId="49" fontId="57" fillId="0" borderId="10" xfId="53" applyNumberFormat="1" applyFont="1" applyBorder="1" applyAlignment="1">
      <alignment/>
      <protection/>
    </xf>
    <xf numFmtId="0" fontId="56" fillId="0" borderId="10" xfId="54" applyFont="1" applyBorder="1" applyAlignment="1">
      <alignment wrapText="1"/>
      <protection/>
    </xf>
    <xf numFmtId="49" fontId="55" fillId="0" borderId="10" xfId="55" applyNumberFormat="1" applyFont="1" applyBorder="1" applyAlignment="1">
      <alignment/>
      <protection/>
    </xf>
    <xf numFmtId="0" fontId="56" fillId="0" borderId="10" xfId="56" applyFont="1" applyBorder="1" applyAlignment="1">
      <alignment/>
      <protection/>
    </xf>
    <xf numFmtId="4" fontId="56" fillId="0" borderId="10" xfId="57" applyNumberFormat="1" applyFont="1" applyBorder="1" applyAlignment="1">
      <alignment/>
      <protection/>
    </xf>
    <xf numFmtId="4" fontId="56" fillId="0" borderId="10" xfId="58" applyNumberFormat="1" applyFont="1" applyBorder="1" applyAlignment="1">
      <alignment/>
      <protection/>
    </xf>
    <xf numFmtId="4" fontId="56" fillId="0" borderId="10" xfId="59" applyNumberFormat="1" applyFont="1" applyBorder="1" applyAlignment="1">
      <alignment/>
      <protection/>
    </xf>
    <xf numFmtId="4" fontId="56" fillId="0" borderId="10" xfId="60" applyNumberFormat="1" applyFont="1" applyBorder="1" applyAlignment="1">
      <alignment/>
      <protection/>
    </xf>
    <xf numFmtId="4" fontId="56" fillId="0" borderId="10" xfId="61" applyNumberFormat="1" applyFont="1" applyBorder="1" applyAlignment="1">
      <alignment/>
      <protection/>
    </xf>
    <xf numFmtId="4" fontId="56" fillId="0" borderId="10" xfId="63" applyNumberFormat="1" applyFont="1" applyBorder="1" applyAlignment="1">
      <alignment/>
      <protection/>
    </xf>
    <xf numFmtId="0" fontId="58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3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PageLayoutView="0" workbookViewId="0" topLeftCell="A1">
      <selection activeCell="I74" sqref="I74"/>
    </sheetView>
  </sheetViews>
  <sheetFormatPr defaultColWidth="9.140625" defaultRowHeight="15"/>
  <cols>
    <col min="1" max="1" width="16.00390625" style="4" customWidth="1"/>
    <col min="2" max="2" width="31.57421875" style="27" customWidth="1"/>
    <col min="3" max="3" width="12.7109375" style="39" customWidth="1"/>
    <col min="4" max="4" width="12.421875" style="40" bestFit="1" customWidth="1"/>
    <col min="5" max="5" width="8.8515625" style="4" bestFit="1" customWidth="1"/>
    <col min="6" max="6" width="10.8515625" style="4" bestFit="1" customWidth="1"/>
    <col min="7" max="16384" width="9.140625" style="4" customWidth="1"/>
  </cols>
  <sheetData>
    <row r="1" spans="1:6" ht="58.5" customHeight="1">
      <c r="A1" s="66" t="s">
        <v>135</v>
      </c>
      <c r="B1" s="66"/>
      <c r="C1" s="66"/>
      <c r="D1" s="66"/>
      <c r="E1" s="66"/>
      <c r="F1" s="66"/>
    </row>
    <row r="2" spans="1:6" ht="21" customHeight="1">
      <c r="A2" s="67" t="s">
        <v>119</v>
      </c>
      <c r="B2" s="67"/>
      <c r="C2" s="67"/>
      <c r="D2" s="67"/>
      <c r="E2" s="67"/>
      <c r="F2" s="67"/>
    </row>
    <row r="3" spans="1:6" ht="45">
      <c r="A3" s="1" t="s">
        <v>0</v>
      </c>
      <c r="B3" s="1" t="s">
        <v>1</v>
      </c>
      <c r="C3" s="30" t="s">
        <v>2</v>
      </c>
      <c r="D3" s="31" t="s">
        <v>3</v>
      </c>
      <c r="E3" s="2" t="s">
        <v>4</v>
      </c>
      <c r="F3" s="2" t="s">
        <v>5</v>
      </c>
    </row>
    <row r="4" spans="1:6" ht="15">
      <c r="A4" s="3">
        <v>10000000000000000</v>
      </c>
      <c r="B4" s="16" t="s">
        <v>6</v>
      </c>
      <c r="C4" s="32">
        <v>1525236</v>
      </c>
      <c r="D4" s="32">
        <v>314430</v>
      </c>
      <c r="E4" s="6">
        <f>D4/C4</f>
        <v>0.20615170373633981</v>
      </c>
      <c r="F4" s="7">
        <f>D4-C4</f>
        <v>-1210806</v>
      </c>
    </row>
    <row r="5" spans="1:6" ht="28.5">
      <c r="A5" s="3">
        <v>20000000000000000</v>
      </c>
      <c r="B5" s="16" t="s">
        <v>7</v>
      </c>
      <c r="C5" s="32">
        <v>2402437</v>
      </c>
      <c r="D5" s="32">
        <v>538994</v>
      </c>
      <c r="E5" s="6">
        <f>D5/C5</f>
        <v>0.2243530215360486</v>
      </c>
      <c r="F5" s="7">
        <f>D5-C5</f>
        <v>-1863443</v>
      </c>
    </row>
    <row r="6" spans="1:6" ht="57">
      <c r="A6" s="3">
        <v>30000000000000000</v>
      </c>
      <c r="B6" s="17" t="s">
        <v>8</v>
      </c>
      <c r="C6" s="32">
        <v>0</v>
      </c>
      <c r="D6" s="32">
        <v>0</v>
      </c>
      <c r="E6" s="6"/>
      <c r="F6" s="7">
        <f>D6-C6</f>
        <v>0</v>
      </c>
    </row>
    <row r="7" spans="1:6" ht="15">
      <c r="A7" s="2"/>
      <c r="B7" s="16" t="s">
        <v>9</v>
      </c>
      <c r="C7" s="32">
        <f>C4+C5+C6</f>
        <v>3927673</v>
      </c>
      <c r="D7" s="32">
        <f>D4+D5+D6</f>
        <v>853424</v>
      </c>
      <c r="E7" s="6">
        <f>D7/C7</f>
        <v>0.21728489107927265</v>
      </c>
      <c r="F7" s="7">
        <f>D7-C7</f>
        <v>-3074249</v>
      </c>
    </row>
    <row r="8" spans="1:6" ht="15">
      <c r="A8" s="68" t="s">
        <v>120</v>
      </c>
      <c r="B8" s="69"/>
      <c r="C8" s="69"/>
      <c r="D8" s="69"/>
      <c r="E8" s="69"/>
      <c r="F8" s="69"/>
    </row>
    <row r="9" spans="1:6" ht="90">
      <c r="A9" s="2" t="s">
        <v>10</v>
      </c>
      <c r="B9" s="2" t="s">
        <v>11</v>
      </c>
      <c r="C9" s="30" t="s">
        <v>2</v>
      </c>
      <c r="D9" s="30" t="s">
        <v>12</v>
      </c>
      <c r="E9" s="2" t="s">
        <v>4</v>
      </c>
      <c r="F9" s="2" t="s">
        <v>5</v>
      </c>
    </row>
    <row r="10" spans="1:6" ht="15">
      <c r="A10" s="2">
        <v>1</v>
      </c>
      <c r="B10" s="2">
        <v>2</v>
      </c>
      <c r="C10" s="30">
        <v>3</v>
      </c>
      <c r="D10" s="30">
        <v>4</v>
      </c>
      <c r="E10" s="2" t="s">
        <v>13</v>
      </c>
      <c r="F10" s="2" t="s">
        <v>14</v>
      </c>
    </row>
    <row r="11" spans="1:6" ht="28.5">
      <c r="A11" s="5" t="s">
        <v>15</v>
      </c>
      <c r="B11" s="16" t="s">
        <v>16</v>
      </c>
      <c r="C11" s="33">
        <f>C12+C15+C19+C23+C24+C28+C31+C32</f>
        <v>198538</v>
      </c>
      <c r="D11" s="33">
        <f>D12+D15+D19+D23+D24+D28+D31+D32</f>
        <v>31596</v>
      </c>
      <c r="E11" s="8">
        <f aca="true" t="shared" si="0" ref="E11:E114">D11/C11*100</f>
        <v>15.914333779931297</v>
      </c>
      <c r="F11" s="9">
        <f>D11-C11</f>
        <v>-166942</v>
      </c>
    </row>
    <row r="12" spans="1:6" ht="45.75" customHeight="1">
      <c r="A12" s="1" t="s">
        <v>17</v>
      </c>
      <c r="B12" s="18" t="s">
        <v>78</v>
      </c>
      <c r="C12" s="34">
        <v>1228</v>
      </c>
      <c r="D12" s="34">
        <v>294</v>
      </c>
      <c r="E12" s="10">
        <f t="shared" si="0"/>
        <v>23.941368078175895</v>
      </c>
      <c r="F12" s="11">
        <f aca="true" t="shared" si="1" ref="F12:F78">D12-C12</f>
        <v>-934</v>
      </c>
    </row>
    <row r="13" spans="1:6" ht="30" customHeight="1">
      <c r="A13" s="1"/>
      <c r="B13" s="18" t="s">
        <v>114</v>
      </c>
      <c r="C13" s="34">
        <v>1022</v>
      </c>
      <c r="D13" s="34">
        <v>230</v>
      </c>
      <c r="E13" s="10">
        <f t="shared" si="0"/>
        <v>22.504892367906066</v>
      </c>
      <c r="F13" s="11">
        <f t="shared" si="1"/>
        <v>-792</v>
      </c>
    </row>
    <row r="14" spans="1:6" ht="37.5" customHeight="1">
      <c r="A14" s="1"/>
      <c r="B14" s="18" t="s">
        <v>115</v>
      </c>
      <c r="C14" s="34">
        <v>1</v>
      </c>
      <c r="D14" s="34"/>
      <c r="E14" s="28"/>
      <c r="F14" s="29"/>
    </row>
    <row r="15" spans="1:6" ht="96" customHeight="1">
      <c r="A15" s="1" t="s">
        <v>21</v>
      </c>
      <c r="B15" s="18" t="s">
        <v>79</v>
      </c>
      <c r="C15" s="34">
        <v>11727</v>
      </c>
      <c r="D15" s="34">
        <v>2713</v>
      </c>
      <c r="E15" s="10">
        <f t="shared" si="0"/>
        <v>23.134646542167648</v>
      </c>
      <c r="F15" s="11">
        <f t="shared" si="1"/>
        <v>-9014</v>
      </c>
    </row>
    <row r="16" spans="1:6" ht="28.5">
      <c r="A16" s="1"/>
      <c r="B16" s="18" t="s">
        <v>114</v>
      </c>
      <c r="C16" s="34">
        <v>4726</v>
      </c>
      <c r="D16" s="34">
        <v>1007</v>
      </c>
      <c r="E16" s="10">
        <f t="shared" si="0"/>
        <v>21.307659754549302</v>
      </c>
      <c r="F16" s="11">
        <f t="shared" si="1"/>
        <v>-3719</v>
      </c>
    </row>
    <row r="17" spans="1:6" ht="48" customHeight="1">
      <c r="A17" s="1"/>
      <c r="B17" s="18" t="s">
        <v>116</v>
      </c>
      <c r="C17" s="34">
        <v>10</v>
      </c>
      <c r="D17" s="34"/>
      <c r="E17" s="28"/>
      <c r="F17" s="29"/>
    </row>
    <row r="18" spans="1:6" ht="48" customHeight="1">
      <c r="A18" s="1"/>
      <c r="B18" s="18" t="s">
        <v>20</v>
      </c>
      <c r="C18" s="34">
        <v>4</v>
      </c>
      <c r="D18" s="34"/>
      <c r="E18" s="28"/>
      <c r="F18" s="29"/>
    </row>
    <row r="19" spans="1:6" ht="53.25" customHeight="1">
      <c r="A19" s="1" t="s">
        <v>22</v>
      </c>
      <c r="B19" s="19" t="s">
        <v>80</v>
      </c>
      <c r="C19" s="34">
        <v>105041</v>
      </c>
      <c r="D19" s="35">
        <v>19747</v>
      </c>
      <c r="E19" s="10">
        <f t="shared" si="0"/>
        <v>18.799325977475462</v>
      </c>
      <c r="F19" s="11">
        <f t="shared" si="1"/>
        <v>-85294</v>
      </c>
    </row>
    <row r="20" spans="1:6" ht="30" customHeight="1">
      <c r="A20" s="5"/>
      <c r="B20" s="18" t="s">
        <v>114</v>
      </c>
      <c r="C20" s="34">
        <v>57696</v>
      </c>
      <c r="D20" s="34">
        <v>12534</v>
      </c>
      <c r="E20" s="10">
        <f t="shared" si="0"/>
        <v>21.724209650582363</v>
      </c>
      <c r="F20" s="11">
        <f t="shared" si="1"/>
        <v>-45162</v>
      </c>
    </row>
    <row r="21" spans="1:6" ht="30" customHeight="1">
      <c r="A21" s="1"/>
      <c r="B21" s="18" t="s">
        <v>19</v>
      </c>
      <c r="C21" s="36" t="s">
        <v>136</v>
      </c>
      <c r="D21" s="34"/>
      <c r="E21" s="10"/>
      <c r="F21" s="11"/>
    </row>
    <row r="22" spans="1:6" ht="45.75" customHeight="1">
      <c r="A22" s="1"/>
      <c r="B22" s="18" t="s">
        <v>20</v>
      </c>
      <c r="C22" s="36" t="s">
        <v>137</v>
      </c>
      <c r="D22" s="34"/>
      <c r="E22" s="10"/>
      <c r="F22" s="11"/>
    </row>
    <row r="23" spans="1:6" ht="45.75" customHeight="1">
      <c r="A23" s="1" t="s">
        <v>117</v>
      </c>
      <c r="B23" s="18" t="s">
        <v>118</v>
      </c>
      <c r="C23" s="34">
        <v>0</v>
      </c>
      <c r="D23" s="34">
        <v>0</v>
      </c>
      <c r="E23" s="10">
        <v>0</v>
      </c>
      <c r="F23" s="11">
        <f>D23-C23</f>
        <v>0</v>
      </c>
    </row>
    <row r="24" spans="1:6" ht="76.5" customHeight="1">
      <c r="A24" s="12" t="s">
        <v>23</v>
      </c>
      <c r="B24" s="18" t="s">
        <v>81</v>
      </c>
      <c r="C24" s="34">
        <v>27990</v>
      </c>
      <c r="D24" s="34">
        <v>4931</v>
      </c>
      <c r="E24" s="10">
        <f t="shared" si="0"/>
        <v>17.617006073597715</v>
      </c>
      <c r="F24" s="11">
        <f t="shared" si="1"/>
        <v>-23059</v>
      </c>
    </row>
    <row r="25" spans="1:6" ht="31.5" customHeight="1">
      <c r="A25" s="5"/>
      <c r="B25" s="18" t="s">
        <v>114</v>
      </c>
      <c r="C25" s="34">
        <v>16380</v>
      </c>
      <c r="D25" s="34">
        <v>3465</v>
      </c>
      <c r="E25" s="10">
        <f t="shared" si="0"/>
        <v>21.153846153846153</v>
      </c>
      <c r="F25" s="11">
        <f t="shared" si="1"/>
        <v>-12915</v>
      </c>
    </row>
    <row r="26" spans="1:6" ht="45" customHeight="1">
      <c r="A26" s="1"/>
      <c r="B26" s="18" t="s">
        <v>116</v>
      </c>
      <c r="C26" s="34">
        <v>50</v>
      </c>
      <c r="D26" s="34"/>
      <c r="E26" s="10"/>
      <c r="F26" s="11"/>
    </row>
    <row r="27" spans="1:6" ht="48.75" customHeight="1">
      <c r="A27" s="1"/>
      <c r="B27" s="18" t="s">
        <v>20</v>
      </c>
      <c r="C27" s="34">
        <v>5</v>
      </c>
      <c r="D27" s="34"/>
      <c r="E27" s="10"/>
      <c r="F27" s="11"/>
    </row>
    <row r="28" spans="1:6" ht="31.5" customHeight="1">
      <c r="A28" s="12" t="s">
        <v>24</v>
      </c>
      <c r="B28" s="20" t="s">
        <v>25</v>
      </c>
      <c r="C28" s="34">
        <v>1300</v>
      </c>
      <c r="D28" s="34">
        <v>283</v>
      </c>
      <c r="E28" s="10">
        <f t="shared" si="0"/>
        <v>21.76923076923077</v>
      </c>
      <c r="F28" s="11">
        <f t="shared" si="1"/>
        <v>-1017</v>
      </c>
    </row>
    <row r="29" spans="1:6" ht="30" customHeight="1">
      <c r="A29" s="5"/>
      <c r="B29" s="18" t="s">
        <v>114</v>
      </c>
      <c r="C29" s="34">
        <v>817</v>
      </c>
      <c r="D29" s="34">
        <v>196</v>
      </c>
      <c r="E29" s="10">
        <f t="shared" si="0"/>
        <v>23.990208078335375</v>
      </c>
      <c r="F29" s="11">
        <f t="shared" si="1"/>
        <v>-621</v>
      </c>
    </row>
    <row r="30" spans="1:6" ht="46.5" customHeight="1">
      <c r="A30" s="1"/>
      <c r="B30" s="18" t="s">
        <v>116</v>
      </c>
      <c r="C30" s="34">
        <v>3</v>
      </c>
      <c r="D30" s="34"/>
      <c r="E30" s="28"/>
      <c r="F30" s="29"/>
    </row>
    <row r="31" spans="1:6" ht="29.25" customHeight="1">
      <c r="A31" s="1" t="s">
        <v>74</v>
      </c>
      <c r="B31" s="18" t="s">
        <v>26</v>
      </c>
      <c r="C31" s="45">
        <v>6775</v>
      </c>
      <c r="D31" s="34">
        <v>0</v>
      </c>
      <c r="E31" s="10">
        <f t="shared" si="0"/>
        <v>0</v>
      </c>
      <c r="F31" s="11">
        <f t="shared" si="1"/>
        <v>-6775</v>
      </c>
    </row>
    <row r="32" spans="1:6" ht="30">
      <c r="A32" s="12" t="s">
        <v>99</v>
      </c>
      <c r="B32" s="20" t="s">
        <v>83</v>
      </c>
      <c r="C32" s="34">
        <v>44477</v>
      </c>
      <c r="D32" s="34">
        <v>3628</v>
      </c>
      <c r="E32" s="10">
        <f t="shared" si="0"/>
        <v>8.157024979202735</v>
      </c>
      <c r="F32" s="11">
        <f t="shared" si="1"/>
        <v>-40849</v>
      </c>
    </row>
    <row r="33" spans="1:6" ht="27.75" customHeight="1">
      <c r="A33" s="12"/>
      <c r="B33" s="18" t="s">
        <v>114</v>
      </c>
      <c r="C33" s="34">
        <v>12147</v>
      </c>
      <c r="D33" s="34">
        <v>2472</v>
      </c>
      <c r="E33" s="10">
        <f t="shared" si="0"/>
        <v>20.350703877500617</v>
      </c>
      <c r="F33" s="11">
        <f t="shared" si="1"/>
        <v>-9675</v>
      </c>
    </row>
    <row r="34" spans="1:6" ht="30.75" customHeight="1">
      <c r="A34" s="1"/>
      <c r="B34" s="18" t="s">
        <v>19</v>
      </c>
      <c r="C34" s="34">
        <v>39</v>
      </c>
      <c r="D34" s="34"/>
      <c r="E34" s="28"/>
      <c r="F34" s="29"/>
    </row>
    <row r="35" spans="1:6" ht="45" customHeight="1">
      <c r="A35" s="1"/>
      <c r="B35" s="18" t="s">
        <v>20</v>
      </c>
      <c r="C35" s="34">
        <v>3</v>
      </c>
      <c r="D35" s="34"/>
      <c r="E35" s="28"/>
      <c r="F35" s="29"/>
    </row>
    <row r="36" spans="1:6" ht="45" customHeight="1">
      <c r="A36" s="13" t="s">
        <v>27</v>
      </c>
      <c r="B36" s="21" t="s">
        <v>28</v>
      </c>
      <c r="C36" s="33">
        <f>C37+C38+C39</f>
        <v>26492</v>
      </c>
      <c r="D36" s="33">
        <f>D37+D38+D39</f>
        <v>5053</v>
      </c>
      <c r="E36" s="8">
        <f t="shared" si="0"/>
        <v>19.073682621168654</v>
      </c>
      <c r="F36" s="9">
        <f t="shared" si="1"/>
        <v>-21439</v>
      </c>
    </row>
    <row r="37" spans="1:6" ht="15">
      <c r="A37" s="12" t="s">
        <v>29</v>
      </c>
      <c r="B37" s="23" t="s">
        <v>30</v>
      </c>
      <c r="C37" s="34">
        <v>0</v>
      </c>
      <c r="D37" s="34">
        <v>0</v>
      </c>
      <c r="E37" s="10">
        <v>0</v>
      </c>
      <c r="F37" s="11">
        <f>D37-C37</f>
        <v>0</v>
      </c>
    </row>
    <row r="38" spans="1:6" ht="15">
      <c r="A38" s="12" t="s">
        <v>110</v>
      </c>
      <c r="B38" s="23" t="s">
        <v>111</v>
      </c>
      <c r="C38" s="34">
        <v>9374</v>
      </c>
      <c r="D38" s="34">
        <v>1331</v>
      </c>
      <c r="E38" s="10">
        <f t="shared" si="0"/>
        <v>14.198847877106891</v>
      </c>
      <c r="F38" s="11">
        <f>D38-C38</f>
        <v>-8043</v>
      </c>
    </row>
    <row r="39" spans="1:6" ht="64.5" customHeight="1">
      <c r="A39" s="12" t="s">
        <v>31</v>
      </c>
      <c r="B39" s="23" t="s">
        <v>84</v>
      </c>
      <c r="C39" s="34">
        <v>17118</v>
      </c>
      <c r="D39" s="34">
        <v>3722</v>
      </c>
      <c r="E39" s="10">
        <f t="shared" si="0"/>
        <v>21.743194298399345</v>
      </c>
      <c r="F39" s="11">
        <f t="shared" si="1"/>
        <v>-13396</v>
      </c>
    </row>
    <row r="40" spans="1:6" ht="47.25" customHeight="1">
      <c r="A40" s="12"/>
      <c r="B40" s="18" t="s">
        <v>20</v>
      </c>
      <c r="C40" s="30">
        <v>12</v>
      </c>
      <c r="D40" s="30"/>
      <c r="E40" s="10"/>
      <c r="F40" s="11"/>
    </row>
    <row r="41" spans="1:6" ht="15" customHeight="1">
      <c r="A41" s="5" t="s">
        <v>32</v>
      </c>
      <c r="B41" s="21" t="s">
        <v>33</v>
      </c>
      <c r="C41" s="33">
        <f>C42+C43+C44+C47+C48+C49</f>
        <v>328881</v>
      </c>
      <c r="D41" s="33">
        <f>D42+D43+D44+D47+D48+D49</f>
        <v>37127</v>
      </c>
      <c r="E41" s="8">
        <f t="shared" si="0"/>
        <v>11.28888564556785</v>
      </c>
      <c r="F41" s="9">
        <f t="shared" si="1"/>
        <v>-291754</v>
      </c>
    </row>
    <row r="42" spans="1:6" ht="15" customHeight="1">
      <c r="A42" s="12" t="s">
        <v>97</v>
      </c>
      <c r="B42" s="23" t="s">
        <v>98</v>
      </c>
      <c r="C42" s="45">
        <v>0</v>
      </c>
      <c r="D42" s="34">
        <v>0</v>
      </c>
      <c r="E42" s="8">
        <v>0</v>
      </c>
      <c r="F42" s="9">
        <f t="shared" si="1"/>
        <v>0</v>
      </c>
    </row>
    <row r="43" spans="1:6" ht="14.25" customHeight="1">
      <c r="A43" s="12" t="s">
        <v>34</v>
      </c>
      <c r="B43" s="44" t="s">
        <v>90</v>
      </c>
      <c r="C43" s="34">
        <v>0</v>
      </c>
      <c r="D43" s="34">
        <v>0</v>
      </c>
      <c r="E43" s="10">
        <v>0</v>
      </c>
      <c r="F43" s="11">
        <v>0</v>
      </c>
    </row>
    <row r="44" spans="1:6" ht="30">
      <c r="A44" s="12" t="s">
        <v>35</v>
      </c>
      <c r="B44" s="23" t="s">
        <v>36</v>
      </c>
      <c r="C44" s="34">
        <v>3644</v>
      </c>
      <c r="D44" s="34">
        <v>282</v>
      </c>
      <c r="E44" s="10">
        <f t="shared" si="0"/>
        <v>7.738748627881449</v>
      </c>
      <c r="F44" s="11">
        <f t="shared" si="1"/>
        <v>-3362</v>
      </c>
    </row>
    <row r="45" spans="1:6" ht="28.5">
      <c r="A45" s="1"/>
      <c r="B45" s="18" t="s">
        <v>114</v>
      </c>
      <c r="C45" s="34">
        <v>908</v>
      </c>
      <c r="D45" s="34">
        <v>219</v>
      </c>
      <c r="E45" s="10">
        <f t="shared" si="0"/>
        <v>24.11894273127753</v>
      </c>
      <c r="F45" s="11">
        <f t="shared" si="1"/>
        <v>-689</v>
      </c>
    </row>
    <row r="46" spans="1:6" ht="30" customHeight="1">
      <c r="A46" s="1"/>
      <c r="B46" s="18" t="s">
        <v>19</v>
      </c>
      <c r="C46" s="34">
        <v>2</v>
      </c>
      <c r="D46" s="34"/>
      <c r="E46" s="28"/>
      <c r="F46" s="29"/>
    </row>
    <row r="47" spans="1:6" ht="15">
      <c r="A47" s="12" t="s">
        <v>37</v>
      </c>
      <c r="B47" s="20" t="s">
        <v>38</v>
      </c>
      <c r="C47" s="34">
        <v>124207</v>
      </c>
      <c r="D47" s="34">
        <v>28135</v>
      </c>
      <c r="E47" s="10">
        <f t="shared" si="0"/>
        <v>22.651702400025762</v>
      </c>
      <c r="F47" s="11">
        <f t="shared" si="1"/>
        <v>-96072</v>
      </c>
    </row>
    <row r="48" spans="1:6" ht="30">
      <c r="A48" s="12" t="s">
        <v>112</v>
      </c>
      <c r="B48" s="20" t="s">
        <v>113</v>
      </c>
      <c r="C48" s="46">
        <v>175731</v>
      </c>
      <c r="D48" s="46">
        <v>6155</v>
      </c>
      <c r="E48" s="10">
        <f t="shared" si="0"/>
        <v>3.502512362645179</v>
      </c>
      <c r="F48" s="11">
        <f t="shared" si="1"/>
        <v>-169576</v>
      </c>
    </row>
    <row r="49" spans="1:6" ht="30" customHeight="1">
      <c r="A49" s="14" t="s">
        <v>73</v>
      </c>
      <c r="B49" s="44" t="s">
        <v>92</v>
      </c>
      <c r="C49" s="34">
        <v>25299</v>
      </c>
      <c r="D49" s="34">
        <v>2555</v>
      </c>
      <c r="E49" s="10">
        <f t="shared" si="0"/>
        <v>10.099213407644571</v>
      </c>
      <c r="F49" s="11">
        <f t="shared" si="1"/>
        <v>-22744</v>
      </c>
    </row>
    <row r="50" spans="1:6" ht="29.25" customHeight="1">
      <c r="A50" s="1"/>
      <c r="B50" s="18" t="s">
        <v>114</v>
      </c>
      <c r="C50" s="34">
        <v>5847</v>
      </c>
      <c r="D50" s="34">
        <v>1110</v>
      </c>
      <c r="E50" s="10">
        <f t="shared" si="0"/>
        <v>18.984094407388405</v>
      </c>
      <c r="F50" s="11">
        <f t="shared" si="1"/>
        <v>-4737</v>
      </c>
    </row>
    <row r="51" spans="1:6" ht="30">
      <c r="A51" s="1"/>
      <c r="B51" s="18" t="s">
        <v>19</v>
      </c>
      <c r="C51" s="34">
        <v>20</v>
      </c>
      <c r="D51" s="34"/>
      <c r="E51" s="28"/>
      <c r="F51" s="29"/>
    </row>
    <row r="52" spans="1:6" ht="45">
      <c r="A52" s="1"/>
      <c r="B52" s="18" t="s">
        <v>20</v>
      </c>
      <c r="C52" s="34">
        <v>2</v>
      </c>
      <c r="D52" s="34"/>
      <c r="E52" s="28"/>
      <c r="F52" s="29"/>
    </row>
    <row r="53" spans="1:6" ht="31.5" customHeight="1">
      <c r="A53" s="5" t="s">
        <v>39</v>
      </c>
      <c r="B53" s="21" t="s">
        <v>96</v>
      </c>
      <c r="C53" s="33">
        <f>C54+C56+C58+C59</f>
        <v>209651</v>
      </c>
      <c r="D53" s="33">
        <f>D54+D56+D58+D59</f>
        <v>28972</v>
      </c>
      <c r="E53" s="8">
        <f>D53/C53*100</f>
        <v>13.819156598346776</v>
      </c>
      <c r="F53" s="9">
        <f>D53-C53</f>
        <v>-180679</v>
      </c>
    </row>
    <row r="54" spans="1:6" ht="15">
      <c r="A54" s="12" t="s">
        <v>40</v>
      </c>
      <c r="B54" s="20" t="s">
        <v>41</v>
      </c>
      <c r="C54" s="34">
        <v>80947</v>
      </c>
      <c r="D54" s="34">
        <v>6441</v>
      </c>
      <c r="E54" s="10">
        <f t="shared" si="0"/>
        <v>7.957058322112</v>
      </c>
      <c r="F54" s="11">
        <f t="shared" si="1"/>
        <v>-74506</v>
      </c>
    </row>
    <row r="55" spans="1:6" ht="15">
      <c r="A55" s="12"/>
      <c r="B55" s="65" t="s">
        <v>134</v>
      </c>
      <c r="C55" s="34">
        <v>80947</v>
      </c>
      <c r="D55" s="34">
        <v>6469</v>
      </c>
      <c r="E55" s="10">
        <f t="shared" si="0"/>
        <v>7.991648856659296</v>
      </c>
      <c r="F55" s="11">
        <f t="shared" si="1"/>
        <v>-74478</v>
      </c>
    </row>
    <row r="56" spans="1:6" ht="15">
      <c r="A56" s="12" t="s">
        <v>42</v>
      </c>
      <c r="B56" s="20" t="s">
        <v>43</v>
      </c>
      <c r="C56" s="34">
        <v>47428</v>
      </c>
      <c r="D56" s="34">
        <v>3250</v>
      </c>
      <c r="E56" s="10">
        <f t="shared" si="0"/>
        <v>6.8524921987011895</v>
      </c>
      <c r="F56" s="11">
        <f t="shared" si="1"/>
        <v>-44178</v>
      </c>
    </row>
    <row r="57" spans="1:6" ht="15">
      <c r="A57" s="12"/>
      <c r="B57" s="65" t="s">
        <v>134</v>
      </c>
      <c r="C57" s="34">
        <v>34428</v>
      </c>
      <c r="D57" s="34">
        <v>0</v>
      </c>
      <c r="E57" s="10">
        <f t="shared" si="0"/>
        <v>0</v>
      </c>
      <c r="F57" s="11">
        <f t="shared" si="1"/>
        <v>-34428</v>
      </c>
    </row>
    <row r="58" spans="1:6" ht="15">
      <c r="A58" s="12" t="s">
        <v>75</v>
      </c>
      <c r="B58" s="20" t="s">
        <v>85</v>
      </c>
      <c r="C58" s="34">
        <v>67750</v>
      </c>
      <c r="D58" s="34">
        <v>16412</v>
      </c>
      <c r="E58" s="10">
        <f t="shared" si="0"/>
        <v>24.224354243542436</v>
      </c>
      <c r="F58" s="11">
        <f t="shared" si="1"/>
        <v>-51338</v>
      </c>
    </row>
    <row r="59" spans="1:6" ht="45">
      <c r="A59" s="15" t="s">
        <v>72</v>
      </c>
      <c r="B59" s="22" t="s">
        <v>93</v>
      </c>
      <c r="C59" s="34">
        <v>13526</v>
      </c>
      <c r="D59" s="34">
        <v>2869</v>
      </c>
      <c r="E59" s="10">
        <f t="shared" si="0"/>
        <v>21.21100103504362</v>
      </c>
      <c r="F59" s="11">
        <f t="shared" si="1"/>
        <v>-10657</v>
      </c>
    </row>
    <row r="60" spans="1:6" ht="28.5">
      <c r="A60" s="12"/>
      <c r="B60" s="18" t="s">
        <v>114</v>
      </c>
      <c r="C60" s="34">
        <v>8037</v>
      </c>
      <c r="D60" s="34">
        <v>1931</v>
      </c>
      <c r="E60" s="10">
        <f t="shared" si="0"/>
        <v>24.026378001741943</v>
      </c>
      <c r="F60" s="11">
        <f t="shared" si="1"/>
        <v>-6106</v>
      </c>
    </row>
    <row r="61" spans="1:6" ht="30" customHeight="1">
      <c r="A61" s="1"/>
      <c r="B61" s="18" t="s">
        <v>19</v>
      </c>
      <c r="C61" s="34">
        <v>2</v>
      </c>
      <c r="D61" s="34"/>
      <c r="E61" s="28"/>
      <c r="F61" s="29"/>
    </row>
    <row r="62" spans="1:6" ht="49.5" customHeight="1">
      <c r="A62" s="1"/>
      <c r="B62" s="18" t="s">
        <v>20</v>
      </c>
      <c r="C62" s="34">
        <v>29</v>
      </c>
      <c r="D62" s="34"/>
      <c r="E62" s="28"/>
      <c r="F62" s="29"/>
    </row>
    <row r="63" spans="1:6" ht="15">
      <c r="A63" s="5" t="s">
        <v>44</v>
      </c>
      <c r="B63" s="21" t="s">
        <v>45</v>
      </c>
      <c r="C63" s="33">
        <f>C64+C67+C70+C73</f>
        <v>1863380</v>
      </c>
      <c r="D63" s="33">
        <f>D64+D67+D70+D73</f>
        <v>399461</v>
      </c>
      <c r="E63" s="8">
        <f t="shared" si="0"/>
        <v>21.437441638313175</v>
      </c>
      <c r="F63" s="9">
        <f t="shared" si="1"/>
        <v>-1463919</v>
      </c>
    </row>
    <row r="64" spans="1:6" ht="15.75" customHeight="1">
      <c r="A64" s="12" t="s">
        <v>46</v>
      </c>
      <c r="B64" s="19" t="s">
        <v>47</v>
      </c>
      <c r="C64" s="34">
        <v>679165</v>
      </c>
      <c r="D64" s="34">
        <v>155858</v>
      </c>
      <c r="E64" s="10">
        <f t="shared" si="0"/>
        <v>22.948473493186487</v>
      </c>
      <c r="F64" s="11">
        <f t="shared" si="1"/>
        <v>-523307</v>
      </c>
    </row>
    <row r="65" spans="1:6" ht="18.75" customHeight="1" hidden="1">
      <c r="A65" s="12"/>
      <c r="B65" s="18" t="s">
        <v>18</v>
      </c>
      <c r="C65" s="34">
        <v>111556</v>
      </c>
      <c r="D65" s="34">
        <v>106757</v>
      </c>
      <c r="E65" s="10">
        <f t="shared" si="0"/>
        <v>95.6981247086665</v>
      </c>
      <c r="F65" s="11">
        <f t="shared" si="1"/>
        <v>-4799</v>
      </c>
    </row>
    <row r="66" spans="1:6" ht="47.25" customHeight="1" hidden="1">
      <c r="A66" s="1"/>
      <c r="B66" s="18" t="s">
        <v>20</v>
      </c>
      <c r="C66" s="34">
        <v>1531</v>
      </c>
      <c r="D66" s="34"/>
      <c r="E66" s="10"/>
      <c r="F66" s="11"/>
    </row>
    <row r="67" spans="1:6" ht="15">
      <c r="A67" s="36" t="s">
        <v>48</v>
      </c>
      <c r="B67" s="20" t="s">
        <v>49</v>
      </c>
      <c r="C67" s="34">
        <v>1083155</v>
      </c>
      <c r="D67" s="34">
        <v>235803</v>
      </c>
      <c r="E67" s="10">
        <f t="shared" si="0"/>
        <v>21.770014448532297</v>
      </c>
      <c r="F67" s="11">
        <f t="shared" si="1"/>
        <v>-847352</v>
      </c>
    </row>
    <row r="68" spans="1:6" ht="16.5" customHeight="1" hidden="1">
      <c r="A68" s="12"/>
      <c r="B68" s="18" t="s">
        <v>18</v>
      </c>
      <c r="C68" s="34">
        <v>202879</v>
      </c>
      <c r="D68" s="34">
        <v>197129</v>
      </c>
      <c r="E68" s="10">
        <f t="shared" si="0"/>
        <v>97.16579833299652</v>
      </c>
      <c r="F68" s="11">
        <f t="shared" si="1"/>
        <v>-5750</v>
      </c>
    </row>
    <row r="69" spans="1:6" ht="44.25" customHeight="1" hidden="1">
      <c r="A69" s="12"/>
      <c r="B69" s="18" t="s">
        <v>20</v>
      </c>
      <c r="C69" s="34">
        <v>1939</v>
      </c>
      <c r="D69" s="34"/>
      <c r="E69" s="10"/>
      <c r="F69" s="11"/>
    </row>
    <row r="70" spans="1:6" ht="25.5">
      <c r="A70" s="12" t="s">
        <v>50</v>
      </c>
      <c r="B70" s="19" t="s">
        <v>51</v>
      </c>
      <c r="C70" s="34">
        <v>31873</v>
      </c>
      <c r="D70" s="34">
        <v>942</v>
      </c>
      <c r="E70" s="10">
        <f t="shared" si="0"/>
        <v>2.955479559501773</v>
      </c>
      <c r="F70" s="11">
        <f t="shared" si="1"/>
        <v>-30931</v>
      </c>
    </row>
    <row r="71" spans="1:6" ht="18.75" customHeight="1" hidden="1">
      <c r="A71" s="12"/>
      <c r="B71" s="18" t="s">
        <v>18</v>
      </c>
      <c r="C71" s="34">
        <v>0</v>
      </c>
      <c r="D71" s="34">
        <v>0</v>
      </c>
      <c r="E71" s="10">
        <v>0</v>
      </c>
      <c r="F71" s="11">
        <f t="shared" si="1"/>
        <v>0</v>
      </c>
    </row>
    <row r="72" spans="1:6" ht="49.5" customHeight="1" hidden="1">
      <c r="A72" s="12"/>
      <c r="B72" s="18" t="s">
        <v>20</v>
      </c>
      <c r="C72" s="34">
        <v>0</v>
      </c>
      <c r="D72" s="34"/>
      <c r="E72" s="10"/>
      <c r="F72" s="11"/>
    </row>
    <row r="73" spans="1:6" ht="25.5" customHeight="1">
      <c r="A73" s="36" t="s">
        <v>52</v>
      </c>
      <c r="B73" s="19" t="s">
        <v>53</v>
      </c>
      <c r="C73" s="34">
        <v>69187</v>
      </c>
      <c r="D73" s="34">
        <v>6858</v>
      </c>
      <c r="E73" s="10">
        <f t="shared" si="0"/>
        <v>9.912266755315304</v>
      </c>
      <c r="F73" s="11">
        <f t="shared" si="1"/>
        <v>-62329</v>
      </c>
    </row>
    <row r="74" spans="1:6" ht="29.25" customHeight="1">
      <c r="A74" s="12"/>
      <c r="B74" s="18" t="s">
        <v>114</v>
      </c>
      <c r="C74" s="34">
        <v>11186</v>
      </c>
      <c r="D74" s="34">
        <v>2060</v>
      </c>
      <c r="E74" s="10">
        <f t="shared" si="0"/>
        <v>18.415876989093512</v>
      </c>
      <c r="F74" s="11">
        <f t="shared" si="1"/>
        <v>-9126</v>
      </c>
    </row>
    <row r="75" spans="1:6" ht="30" customHeight="1">
      <c r="A75" s="12"/>
      <c r="B75" s="18" t="s">
        <v>19</v>
      </c>
      <c r="C75" s="34">
        <v>18</v>
      </c>
      <c r="D75" s="34"/>
      <c r="E75" s="10"/>
      <c r="F75" s="11"/>
    </row>
    <row r="76" spans="1:6" ht="48" customHeight="1">
      <c r="A76" s="12"/>
      <c r="B76" s="18" t="s">
        <v>20</v>
      </c>
      <c r="C76" s="34">
        <v>36</v>
      </c>
      <c r="D76" s="34"/>
      <c r="E76" s="10"/>
      <c r="F76" s="11"/>
    </row>
    <row r="77" spans="1:6" ht="32.25" customHeight="1">
      <c r="A77" s="13" t="s">
        <v>54</v>
      </c>
      <c r="B77" s="21" t="s">
        <v>55</v>
      </c>
      <c r="C77" s="33">
        <f>C78+C81</f>
        <v>60467</v>
      </c>
      <c r="D77" s="32">
        <f>D78+D81</f>
        <v>13926</v>
      </c>
      <c r="E77" s="8">
        <f t="shared" si="0"/>
        <v>23.03074404220484</v>
      </c>
      <c r="F77" s="9">
        <f t="shared" si="1"/>
        <v>-46541</v>
      </c>
    </row>
    <row r="78" spans="1:6" ht="15">
      <c r="A78" s="12" t="s">
        <v>56</v>
      </c>
      <c r="B78" s="23" t="s">
        <v>57</v>
      </c>
      <c r="C78" s="37">
        <v>53962</v>
      </c>
      <c r="D78" s="37">
        <v>12585</v>
      </c>
      <c r="E78" s="10">
        <f t="shared" si="0"/>
        <v>23.32196731032949</v>
      </c>
      <c r="F78" s="11">
        <f t="shared" si="1"/>
        <v>-41377</v>
      </c>
    </row>
    <row r="79" spans="1:6" ht="27.75" customHeight="1" hidden="1">
      <c r="A79" s="12"/>
      <c r="B79" s="18" t="s">
        <v>18</v>
      </c>
      <c r="C79" s="37">
        <v>15347</v>
      </c>
      <c r="D79" s="36" t="s">
        <v>109</v>
      </c>
      <c r="E79" s="10">
        <f t="shared" si="0"/>
        <v>99.9869681370952</v>
      </c>
      <c r="F79" s="11">
        <f aca="true" t="shared" si="2" ref="F79:F114">D79-C79</f>
        <v>-2</v>
      </c>
    </row>
    <row r="80" spans="1:6" ht="45.75" customHeight="1" hidden="1">
      <c r="A80" s="12"/>
      <c r="B80" s="18" t="s">
        <v>20</v>
      </c>
      <c r="C80" s="37">
        <v>0</v>
      </c>
      <c r="D80" s="36"/>
      <c r="E80" s="10"/>
      <c r="F80" s="11"/>
    </row>
    <row r="81" spans="1:6" ht="63" customHeight="1">
      <c r="A81" s="12" t="s">
        <v>58</v>
      </c>
      <c r="B81" s="20" t="s">
        <v>59</v>
      </c>
      <c r="C81" s="30">
        <v>6505</v>
      </c>
      <c r="D81" s="30">
        <v>1341</v>
      </c>
      <c r="E81" s="10">
        <f t="shared" si="0"/>
        <v>20.61491160645657</v>
      </c>
      <c r="F81" s="11">
        <f t="shared" si="2"/>
        <v>-5164</v>
      </c>
    </row>
    <row r="82" spans="1:6" ht="23.25" customHeight="1">
      <c r="A82" s="12"/>
      <c r="B82" s="65" t="s">
        <v>134</v>
      </c>
      <c r="C82" s="30">
        <v>0</v>
      </c>
      <c r="D82" s="30">
        <v>0</v>
      </c>
      <c r="E82" s="10">
        <v>0</v>
      </c>
      <c r="F82" s="11">
        <f t="shared" si="2"/>
        <v>0</v>
      </c>
    </row>
    <row r="83" spans="1:6" ht="32.25" customHeight="1">
      <c r="A83" s="12"/>
      <c r="B83" s="18" t="s">
        <v>114</v>
      </c>
      <c r="C83" s="30">
        <v>4404</v>
      </c>
      <c r="D83" s="30">
        <v>985</v>
      </c>
      <c r="E83" s="10">
        <f t="shared" si="0"/>
        <v>22.366030881017256</v>
      </c>
      <c r="F83" s="11">
        <f t="shared" si="2"/>
        <v>-3419</v>
      </c>
    </row>
    <row r="84" spans="1:6" ht="31.5" customHeight="1">
      <c r="A84" s="12"/>
      <c r="B84" s="18" t="s">
        <v>19</v>
      </c>
      <c r="C84" s="30">
        <v>4</v>
      </c>
      <c r="D84" s="30"/>
      <c r="E84" s="28"/>
      <c r="F84" s="29"/>
    </row>
    <row r="85" spans="1:6" ht="46.5" customHeight="1">
      <c r="A85" s="12"/>
      <c r="B85" s="18" t="s">
        <v>20</v>
      </c>
      <c r="C85" s="30">
        <v>18</v>
      </c>
      <c r="D85" s="30"/>
      <c r="E85" s="28"/>
      <c r="F85" s="29"/>
    </row>
    <row r="86" spans="1:6" ht="30" customHeight="1">
      <c r="A86" s="13" t="s">
        <v>60</v>
      </c>
      <c r="B86" s="21" t="s">
        <v>94</v>
      </c>
      <c r="C86" s="38">
        <f>C87+C90+C93+C96+C99+C102</f>
        <v>41545</v>
      </c>
      <c r="D86" s="38">
        <f>D87+D90+D93+D96+D99+D102</f>
        <v>10731</v>
      </c>
      <c r="E86" s="8">
        <f t="shared" si="0"/>
        <v>25.829823083403536</v>
      </c>
      <c r="F86" s="9">
        <f t="shared" si="2"/>
        <v>-30814</v>
      </c>
    </row>
    <row r="87" spans="1:6" ht="30">
      <c r="A87" s="12" t="s">
        <v>61</v>
      </c>
      <c r="B87" s="23" t="s">
        <v>86</v>
      </c>
      <c r="C87" s="30">
        <v>0</v>
      </c>
      <c r="D87" s="30">
        <v>0</v>
      </c>
      <c r="E87" s="10">
        <v>0</v>
      </c>
      <c r="F87" s="11">
        <f t="shared" si="2"/>
        <v>0</v>
      </c>
    </row>
    <row r="88" spans="1:6" ht="24.75" customHeight="1" hidden="1">
      <c r="A88" s="12"/>
      <c r="B88" s="18" t="s">
        <v>18</v>
      </c>
      <c r="C88" s="30">
        <v>12116</v>
      </c>
      <c r="D88" s="30">
        <v>12116</v>
      </c>
      <c r="E88" s="10">
        <f t="shared" si="0"/>
        <v>100</v>
      </c>
      <c r="F88" s="11">
        <f t="shared" si="2"/>
        <v>0</v>
      </c>
    </row>
    <row r="89" spans="1:6" ht="48.75" customHeight="1" hidden="1">
      <c r="A89" s="12"/>
      <c r="B89" s="18" t="s">
        <v>20</v>
      </c>
      <c r="C89" s="30">
        <v>0</v>
      </c>
      <c r="D89" s="30"/>
      <c r="E89" s="10"/>
      <c r="F89" s="11"/>
    </row>
    <row r="90" spans="1:6" ht="15">
      <c r="A90" s="12" t="s">
        <v>62</v>
      </c>
      <c r="B90" s="19" t="s">
        <v>87</v>
      </c>
      <c r="C90" s="30">
        <v>30817</v>
      </c>
      <c r="D90" s="30">
        <v>8929</v>
      </c>
      <c r="E90" s="10">
        <f t="shared" si="0"/>
        <v>28.974267449784207</v>
      </c>
      <c r="F90" s="11">
        <f t="shared" si="2"/>
        <v>-21888</v>
      </c>
    </row>
    <row r="91" spans="1:6" ht="15" hidden="1">
      <c r="A91" s="12"/>
      <c r="B91" s="18" t="s">
        <v>18</v>
      </c>
      <c r="C91" s="30">
        <v>15318</v>
      </c>
      <c r="D91" s="30">
        <v>15223</v>
      </c>
      <c r="E91" s="10">
        <f t="shared" si="0"/>
        <v>99.37981459720591</v>
      </c>
      <c r="F91" s="11">
        <f t="shared" si="2"/>
        <v>-95</v>
      </c>
    </row>
    <row r="92" spans="1:6" ht="43.5" customHeight="1" hidden="1">
      <c r="A92" s="12"/>
      <c r="B92" s="18" t="s">
        <v>20</v>
      </c>
      <c r="C92" s="30">
        <v>0</v>
      </c>
      <c r="D92" s="30"/>
      <c r="E92" s="10"/>
      <c r="F92" s="11"/>
    </row>
    <row r="93" spans="1:6" ht="30">
      <c r="A93" s="12" t="s">
        <v>76</v>
      </c>
      <c r="B93" s="24" t="s">
        <v>91</v>
      </c>
      <c r="C93" s="30">
        <v>0</v>
      </c>
      <c r="D93" s="30">
        <v>0</v>
      </c>
      <c r="E93" s="10"/>
      <c r="F93" s="11">
        <f t="shared" si="2"/>
        <v>0</v>
      </c>
    </row>
    <row r="94" spans="1:6" ht="15" hidden="1">
      <c r="A94" s="12"/>
      <c r="B94" s="18" t="s">
        <v>18</v>
      </c>
      <c r="C94" s="30">
        <v>37</v>
      </c>
      <c r="D94" s="30">
        <v>37</v>
      </c>
      <c r="E94" s="10">
        <f t="shared" si="0"/>
        <v>100</v>
      </c>
      <c r="F94" s="11">
        <f t="shared" si="2"/>
        <v>0</v>
      </c>
    </row>
    <row r="95" spans="1:6" ht="45" hidden="1">
      <c r="A95" s="12"/>
      <c r="B95" s="18" t="s">
        <v>20</v>
      </c>
      <c r="C95" s="30">
        <v>0</v>
      </c>
      <c r="D95" s="30"/>
      <c r="E95" s="10"/>
      <c r="F95" s="11"/>
    </row>
    <row r="96" spans="1:6" ht="19.5" customHeight="1">
      <c r="A96" s="12" t="s">
        <v>63</v>
      </c>
      <c r="B96" s="23" t="s">
        <v>95</v>
      </c>
      <c r="C96" s="30">
        <v>0</v>
      </c>
      <c r="D96" s="30">
        <v>0</v>
      </c>
      <c r="E96" s="10">
        <v>0</v>
      </c>
      <c r="F96" s="11">
        <f t="shared" si="2"/>
        <v>0</v>
      </c>
    </row>
    <row r="97" spans="1:6" ht="17.25" customHeight="1" hidden="1">
      <c r="A97" s="12"/>
      <c r="B97" s="18" t="s">
        <v>18</v>
      </c>
      <c r="C97" s="30">
        <v>28079</v>
      </c>
      <c r="D97" s="30">
        <v>24547</v>
      </c>
      <c r="E97" s="10">
        <f t="shared" si="0"/>
        <v>87.42120445884825</v>
      </c>
      <c r="F97" s="11">
        <f t="shared" si="2"/>
        <v>-3532</v>
      </c>
    </row>
    <row r="98" spans="1:6" ht="43.5" customHeight="1" hidden="1">
      <c r="A98" s="12"/>
      <c r="B98" s="18" t="s">
        <v>20</v>
      </c>
      <c r="C98" s="30">
        <v>0</v>
      </c>
      <c r="D98" s="30"/>
      <c r="E98" s="28"/>
      <c r="F98" s="29"/>
    </row>
    <row r="99" spans="1:6" ht="51.75" customHeight="1">
      <c r="A99" s="12" t="s">
        <v>77</v>
      </c>
      <c r="B99" s="25" t="s">
        <v>100</v>
      </c>
      <c r="C99" s="30">
        <v>0</v>
      </c>
      <c r="D99" s="30">
        <v>0</v>
      </c>
      <c r="E99" s="10">
        <v>0</v>
      </c>
      <c r="F99" s="11">
        <f t="shared" si="2"/>
        <v>0</v>
      </c>
    </row>
    <row r="100" spans="1:6" ht="17.25" customHeight="1" hidden="1">
      <c r="A100" s="2"/>
      <c r="B100" s="18" t="s">
        <v>18</v>
      </c>
      <c r="C100" s="30">
        <v>0</v>
      </c>
      <c r="D100" s="30">
        <v>0</v>
      </c>
      <c r="E100" s="10"/>
      <c r="F100" s="11"/>
    </row>
    <row r="101" spans="1:6" ht="45" customHeight="1" hidden="1">
      <c r="A101" s="2"/>
      <c r="B101" s="18" t="s">
        <v>20</v>
      </c>
      <c r="C101" s="30">
        <v>0</v>
      </c>
      <c r="D101" s="30"/>
      <c r="E101" s="10"/>
      <c r="F101" s="11"/>
    </row>
    <row r="102" spans="1:6" ht="34.5" customHeight="1">
      <c r="A102" s="36" t="s">
        <v>102</v>
      </c>
      <c r="B102" s="25" t="s">
        <v>101</v>
      </c>
      <c r="C102" s="30">
        <v>10728</v>
      </c>
      <c r="D102" s="30">
        <v>1802</v>
      </c>
      <c r="E102" s="10">
        <f t="shared" si="0"/>
        <v>16.79716629381059</v>
      </c>
      <c r="F102" s="11">
        <f t="shared" si="2"/>
        <v>-8926</v>
      </c>
    </row>
    <row r="103" spans="1:6" ht="31.5" customHeight="1">
      <c r="A103" s="12"/>
      <c r="B103" s="18" t="s">
        <v>114</v>
      </c>
      <c r="C103" s="30">
        <v>5088</v>
      </c>
      <c r="D103" s="30">
        <v>1112</v>
      </c>
      <c r="E103" s="10">
        <f t="shared" si="0"/>
        <v>21.855345911949687</v>
      </c>
      <c r="F103" s="11">
        <f t="shared" si="2"/>
        <v>-3976</v>
      </c>
    </row>
    <row r="104" spans="1:6" ht="32.25" customHeight="1">
      <c r="A104" s="12"/>
      <c r="B104" s="18" t="s">
        <v>19</v>
      </c>
      <c r="C104" s="30">
        <v>7</v>
      </c>
      <c r="D104" s="30"/>
      <c r="E104" s="10"/>
      <c r="F104" s="11"/>
    </row>
    <row r="105" spans="1:6" ht="47.25" customHeight="1">
      <c r="A105" s="12"/>
      <c r="B105" s="18" t="s">
        <v>20</v>
      </c>
      <c r="C105" s="30">
        <v>15</v>
      </c>
      <c r="D105" s="30"/>
      <c r="E105" s="10"/>
      <c r="F105" s="11"/>
    </row>
    <row r="106" spans="1:6" ht="15">
      <c r="A106" s="13" t="s">
        <v>64</v>
      </c>
      <c r="B106" s="26" t="s">
        <v>65</v>
      </c>
      <c r="C106" s="38">
        <f>C107+C108+C111+C112+C113</f>
        <v>1133335</v>
      </c>
      <c r="D106" s="38">
        <f>D107+D108+D111+D112+D113</f>
        <v>266336</v>
      </c>
      <c r="E106" s="8">
        <f t="shared" si="0"/>
        <v>23.50020073499892</v>
      </c>
      <c r="F106" s="9">
        <f t="shared" si="2"/>
        <v>-866999</v>
      </c>
    </row>
    <row r="107" spans="1:6" ht="15">
      <c r="A107" s="12" t="s">
        <v>66</v>
      </c>
      <c r="B107" s="23" t="s">
        <v>67</v>
      </c>
      <c r="C107" s="30">
        <v>3315</v>
      </c>
      <c r="D107" s="30">
        <v>752</v>
      </c>
      <c r="E107" s="10">
        <f t="shared" si="0"/>
        <v>22.68476621417798</v>
      </c>
      <c r="F107" s="11">
        <f t="shared" si="2"/>
        <v>-2563</v>
      </c>
    </row>
    <row r="108" spans="1:6" ht="30">
      <c r="A108" s="2">
        <v>1002</v>
      </c>
      <c r="B108" s="23" t="s">
        <v>68</v>
      </c>
      <c r="C108" s="30">
        <v>135090</v>
      </c>
      <c r="D108" s="30">
        <v>27336</v>
      </c>
      <c r="E108" s="10">
        <f t="shared" si="0"/>
        <v>20.23539862314013</v>
      </c>
      <c r="F108" s="11">
        <f t="shared" si="2"/>
        <v>-107754</v>
      </c>
    </row>
    <row r="109" spans="1:6" ht="17.25" customHeight="1" hidden="1">
      <c r="A109" s="2"/>
      <c r="B109" s="18" t="s">
        <v>18</v>
      </c>
      <c r="C109" s="30">
        <v>2676</v>
      </c>
      <c r="D109" s="30">
        <v>2676</v>
      </c>
      <c r="E109" s="10">
        <f t="shared" si="0"/>
        <v>100</v>
      </c>
      <c r="F109" s="11">
        <f t="shared" si="2"/>
        <v>0</v>
      </c>
    </row>
    <row r="110" spans="1:6" ht="45" customHeight="1" hidden="1">
      <c r="A110" s="2"/>
      <c r="B110" s="18" t="s">
        <v>20</v>
      </c>
      <c r="C110" s="30">
        <v>0</v>
      </c>
      <c r="D110" s="30"/>
      <c r="E110" s="10"/>
      <c r="F110" s="11"/>
    </row>
    <row r="111" spans="1:6" ht="33" customHeight="1">
      <c r="A111" s="2">
        <v>1003</v>
      </c>
      <c r="B111" s="18" t="s">
        <v>69</v>
      </c>
      <c r="C111" s="30">
        <v>713837</v>
      </c>
      <c r="D111" s="30">
        <v>188185</v>
      </c>
      <c r="E111" s="10">
        <f t="shared" si="0"/>
        <v>26.362460897936085</v>
      </c>
      <c r="F111" s="11">
        <f t="shared" si="2"/>
        <v>-525652</v>
      </c>
    </row>
    <row r="112" spans="1:6" ht="18.75" customHeight="1">
      <c r="A112" s="2">
        <v>1004</v>
      </c>
      <c r="B112" s="18" t="s">
        <v>89</v>
      </c>
      <c r="C112" s="30">
        <v>230767</v>
      </c>
      <c r="D112" s="30">
        <v>41723</v>
      </c>
      <c r="E112" s="10">
        <f t="shared" si="0"/>
        <v>18.080141441367267</v>
      </c>
      <c r="F112" s="11">
        <f t="shared" si="2"/>
        <v>-189044</v>
      </c>
    </row>
    <row r="113" spans="1:6" ht="44.25" customHeight="1">
      <c r="A113" s="2">
        <v>1006</v>
      </c>
      <c r="B113" s="23" t="s">
        <v>70</v>
      </c>
      <c r="C113" s="30">
        <v>50326</v>
      </c>
      <c r="D113" s="30">
        <v>8340</v>
      </c>
      <c r="E113" s="10">
        <f t="shared" si="0"/>
        <v>16.5719508802607</v>
      </c>
      <c r="F113" s="11">
        <f t="shared" si="2"/>
        <v>-41986</v>
      </c>
    </row>
    <row r="114" spans="1:6" ht="28.5" customHeight="1">
      <c r="A114" s="2"/>
      <c r="B114" s="18" t="s">
        <v>114</v>
      </c>
      <c r="C114" s="30">
        <v>36534</v>
      </c>
      <c r="D114" s="30">
        <v>5690</v>
      </c>
      <c r="E114" s="10">
        <f t="shared" si="0"/>
        <v>15.574533311435923</v>
      </c>
      <c r="F114" s="11">
        <f t="shared" si="2"/>
        <v>-30844</v>
      </c>
    </row>
    <row r="115" spans="1:6" ht="31.5" customHeight="1">
      <c r="A115" s="2"/>
      <c r="B115" s="18" t="s">
        <v>19</v>
      </c>
      <c r="C115" s="30">
        <v>133</v>
      </c>
      <c r="D115" s="30"/>
      <c r="E115" s="10"/>
      <c r="F115" s="11"/>
    </row>
    <row r="116" spans="1:6" ht="48" customHeight="1">
      <c r="A116" s="2"/>
      <c r="B116" s="18" t="s">
        <v>20</v>
      </c>
      <c r="C116" s="30">
        <v>2</v>
      </c>
      <c r="D116" s="30"/>
      <c r="E116" s="10"/>
      <c r="F116" s="11"/>
    </row>
    <row r="117" spans="1:6" ht="17.25" customHeight="1">
      <c r="A117" s="41">
        <v>1100</v>
      </c>
      <c r="B117" s="42" t="s">
        <v>88</v>
      </c>
      <c r="C117" s="43">
        <f>C118+C120+C121+C122</f>
        <v>176787</v>
      </c>
      <c r="D117" s="43">
        <f>D118+D120+D121+D122</f>
        <v>14676</v>
      </c>
      <c r="E117" s="8">
        <f aca="true" t="shared" si="3" ref="E117:E123">D117/C117*100</f>
        <v>8.301515382918428</v>
      </c>
      <c r="F117" s="9">
        <f aca="true" t="shared" si="4" ref="F117:F123">D117-C117</f>
        <v>-162111</v>
      </c>
    </row>
    <row r="118" spans="1:6" ht="20.25" customHeight="1">
      <c r="A118" s="2">
        <v>1101</v>
      </c>
      <c r="B118" s="18" t="s">
        <v>103</v>
      </c>
      <c r="C118" s="30">
        <v>126117</v>
      </c>
      <c r="D118" s="30">
        <v>4874</v>
      </c>
      <c r="E118" s="10">
        <f t="shared" si="3"/>
        <v>3.86466535042857</v>
      </c>
      <c r="F118" s="11">
        <f t="shared" si="4"/>
        <v>-121243</v>
      </c>
    </row>
    <row r="119" spans="1:6" ht="20.25" customHeight="1">
      <c r="A119" s="2"/>
      <c r="B119" s="65" t="s">
        <v>134</v>
      </c>
      <c r="C119" s="30">
        <v>126117</v>
      </c>
      <c r="D119" s="30">
        <v>4874</v>
      </c>
      <c r="E119" s="10">
        <f t="shared" si="3"/>
        <v>3.86466535042857</v>
      </c>
      <c r="F119" s="11">
        <f t="shared" si="4"/>
        <v>-121243</v>
      </c>
    </row>
    <row r="120" spans="1:6" ht="20.25" customHeight="1">
      <c r="A120" s="2">
        <v>1102</v>
      </c>
      <c r="B120" s="18" t="s">
        <v>104</v>
      </c>
      <c r="C120" s="30">
        <v>30097</v>
      </c>
      <c r="D120" s="30">
        <v>9453</v>
      </c>
      <c r="E120" s="10">
        <f t="shared" si="3"/>
        <v>31.408446024520714</v>
      </c>
      <c r="F120" s="11">
        <f t="shared" si="4"/>
        <v>-20644</v>
      </c>
    </row>
    <row r="121" spans="1:6" ht="17.25" customHeight="1">
      <c r="A121" s="2">
        <v>1103</v>
      </c>
      <c r="B121" s="18" t="s">
        <v>105</v>
      </c>
      <c r="C121" s="30">
        <v>18000</v>
      </c>
      <c r="D121" s="30">
        <v>0</v>
      </c>
      <c r="E121" s="10">
        <f t="shared" si="3"/>
        <v>0</v>
      </c>
      <c r="F121" s="11">
        <f t="shared" si="4"/>
        <v>-18000</v>
      </c>
    </row>
    <row r="122" spans="1:6" ht="37.5" customHeight="1">
      <c r="A122" s="2">
        <v>1105</v>
      </c>
      <c r="B122" s="18" t="s">
        <v>106</v>
      </c>
      <c r="C122" s="30">
        <v>2573</v>
      </c>
      <c r="D122" s="30">
        <v>349</v>
      </c>
      <c r="E122" s="10">
        <f t="shared" si="3"/>
        <v>13.56393315196269</v>
      </c>
      <c r="F122" s="11">
        <f>D122-C122</f>
        <v>-2224</v>
      </c>
    </row>
    <row r="123" spans="1:6" ht="31.5" customHeight="1">
      <c r="A123" s="2"/>
      <c r="B123" s="18" t="s">
        <v>114</v>
      </c>
      <c r="C123" s="30">
        <v>1858</v>
      </c>
      <c r="D123" s="30">
        <v>368</v>
      </c>
      <c r="E123" s="10">
        <f t="shared" si="3"/>
        <v>19.806243272335845</v>
      </c>
      <c r="F123" s="11">
        <f t="shared" si="4"/>
        <v>-1490</v>
      </c>
    </row>
    <row r="124" spans="1:6" ht="30.75" customHeight="1">
      <c r="A124" s="2"/>
      <c r="B124" s="18" t="s">
        <v>19</v>
      </c>
      <c r="C124" s="30">
        <v>5</v>
      </c>
      <c r="D124" s="30"/>
      <c r="E124" s="8"/>
      <c r="F124" s="9"/>
    </row>
    <row r="125" spans="1:6" ht="48" customHeight="1">
      <c r="A125" s="2"/>
      <c r="B125" s="18" t="s">
        <v>20</v>
      </c>
      <c r="C125" s="30">
        <v>0</v>
      </c>
      <c r="D125" s="30"/>
      <c r="E125" s="8"/>
      <c r="F125" s="9"/>
    </row>
    <row r="126" spans="1:6" ht="29.25" customHeight="1">
      <c r="A126" s="41">
        <v>1200</v>
      </c>
      <c r="B126" s="42" t="s">
        <v>107</v>
      </c>
      <c r="C126" s="43">
        <f>SUM(C127)</f>
        <v>1494</v>
      </c>
      <c r="D126" s="43">
        <f>SUM(D127)</f>
        <v>1482</v>
      </c>
      <c r="E126" s="8">
        <f>D126/C126*100</f>
        <v>99.19678714859438</v>
      </c>
      <c r="F126" s="9">
        <f>D126-C126</f>
        <v>-12</v>
      </c>
    </row>
    <row r="127" spans="1:6" ht="28.5" customHeight="1">
      <c r="A127" s="2">
        <v>1202</v>
      </c>
      <c r="B127" s="18" t="s">
        <v>108</v>
      </c>
      <c r="C127" s="30">
        <v>1494</v>
      </c>
      <c r="D127" s="30">
        <v>1482</v>
      </c>
      <c r="E127" s="10">
        <f>D127/C127*100</f>
        <v>99.19678714859438</v>
      </c>
      <c r="F127" s="11">
        <f>D127-C127</f>
        <v>-12</v>
      </c>
    </row>
    <row r="128" spans="1:6" ht="43.5" customHeight="1">
      <c r="A128" s="41">
        <v>1300</v>
      </c>
      <c r="B128" s="42" t="s">
        <v>82</v>
      </c>
      <c r="C128" s="43">
        <v>20588</v>
      </c>
      <c r="D128" s="43">
        <v>497</v>
      </c>
      <c r="E128" s="8">
        <f>D128/C128*100</f>
        <v>2.4140275888867304</v>
      </c>
      <c r="F128" s="9">
        <f>D128-C128</f>
        <v>-20091</v>
      </c>
    </row>
    <row r="129" spans="1:6" ht="15">
      <c r="A129" s="2"/>
      <c r="B129" s="21" t="s">
        <v>71</v>
      </c>
      <c r="C129" s="33">
        <f>C11+C36+C41+C53+C63+C77+C86+C106+C117+C126+C128</f>
        <v>4061158</v>
      </c>
      <c r="D129" s="33">
        <f>D11+D36+D41+D53+D63+D77+D86+D106+D117+D126+D128</f>
        <v>809857</v>
      </c>
      <c r="E129" s="8">
        <f>D129/C129*100</f>
        <v>19.941528992469635</v>
      </c>
      <c r="F129" s="9">
        <f>D129-C129</f>
        <v>-3251301</v>
      </c>
    </row>
    <row r="130" spans="1:6" ht="15">
      <c r="A130" s="70" t="s">
        <v>133</v>
      </c>
      <c r="B130" s="70"/>
      <c r="C130" s="70"/>
      <c r="D130" s="70"/>
      <c r="E130" s="70"/>
      <c r="F130" s="70"/>
    </row>
    <row r="131" spans="1:6" ht="45">
      <c r="A131" s="1" t="s">
        <v>0</v>
      </c>
      <c r="B131" s="1" t="s">
        <v>1</v>
      </c>
      <c r="C131" s="30" t="s">
        <v>2</v>
      </c>
      <c r="D131" s="31" t="s">
        <v>3</v>
      </c>
      <c r="E131" s="2" t="s">
        <v>4</v>
      </c>
      <c r="F131" s="2" t="s">
        <v>5</v>
      </c>
    </row>
    <row r="132" spans="1:6" ht="28.5">
      <c r="A132" s="47" t="s">
        <v>121</v>
      </c>
      <c r="B132" s="48" t="s">
        <v>122</v>
      </c>
      <c r="C132" s="59">
        <v>133485.3</v>
      </c>
      <c r="D132" s="59">
        <v>-43568.15</v>
      </c>
      <c r="E132" s="6">
        <f>D132/C132</f>
        <v>-0.32638912299706413</v>
      </c>
      <c r="F132" s="7">
        <f aca="true" t="shared" si="5" ref="F132:F138">D132-C132</f>
        <v>-177053.44999999998</v>
      </c>
    </row>
    <row r="133" spans="1:6" ht="32.25">
      <c r="A133" s="49" t="s">
        <v>123</v>
      </c>
      <c r="B133" s="50" t="s">
        <v>124</v>
      </c>
      <c r="C133" s="60">
        <v>113113.1</v>
      </c>
      <c r="D133" s="60">
        <v>-45000</v>
      </c>
      <c r="E133" s="6">
        <f>D133/C133</f>
        <v>-0.39783190452741546</v>
      </c>
      <c r="F133" s="7">
        <f t="shared" si="5"/>
        <v>-158113.1</v>
      </c>
    </row>
    <row r="134" spans="1:6" ht="28.5">
      <c r="A134" s="51" t="s">
        <v>125</v>
      </c>
      <c r="B134" s="52" t="s">
        <v>126</v>
      </c>
      <c r="C134" s="61">
        <v>117429.6</v>
      </c>
      <c r="D134" s="61">
        <v>-45000</v>
      </c>
      <c r="E134" s="6">
        <f>D134/C134</f>
        <v>-0.38320832226287066</v>
      </c>
      <c r="F134" s="7">
        <f t="shared" si="5"/>
        <v>-162429.6</v>
      </c>
    </row>
    <row r="135" spans="1:6" ht="57">
      <c r="A135" s="53" t="s">
        <v>127</v>
      </c>
      <c r="B135" s="54" t="s">
        <v>128</v>
      </c>
      <c r="C135" s="62">
        <v>-4316.5</v>
      </c>
      <c r="D135" s="62">
        <v>0</v>
      </c>
      <c r="E135" s="6">
        <f>D135/C135</f>
        <v>0</v>
      </c>
      <c r="F135" s="7">
        <f t="shared" si="5"/>
        <v>4316.5</v>
      </c>
    </row>
    <row r="136" spans="1:6" ht="57">
      <c r="A136" s="55" t="s">
        <v>129</v>
      </c>
      <c r="B136" s="56" t="s">
        <v>130</v>
      </c>
      <c r="C136" s="63">
        <v>0</v>
      </c>
      <c r="D136" s="63">
        <v>0</v>
      </c>
      <c r="E136" s="6">
        <v>0</v>
      </c>
      <c r="F136" s="7">
        <f t="shared" si="5"/>
        <v>0</v>
      </c>
    </row>
    <row r="137" spans="1:6" ht="15">
      <c r="A137" s="57" t="s">
        <v>131</v>
      </c>
      <c r="B137" s="58" t="s">
        <v>132</v>
      </c>
      <c r="C137" s="64">
        <v>20372.2</v>
      </c>
      <c r="D137" s="64">
        <v>1431.85</v>
      </c>
      <c r="E137" s="6">
        <f>D137/C137</f>
        <v>0.07028450535533717</v>
      </c>
      <c r="F137" s="7">
        <f t="shared" si="5"/>
        <v>-18940.350000000002</v>
      </c>
    </row>
    <row r="138" spans="1:6" ht="15" hidden="1">
      <c r="A138" s="2"/>
      <c r="B138" s="16" t="s">
        <v>9</v>
      </c>
      <c r="C138" s="32">
        <f>C132+C133+C134</f>
        <v>364028</v>
      </c>
      <c r="D138" s="32">
        <f>D132+D133+D134</f>
        <v>-133568.15</v>
      </c>
      <c r="E138" s="6">
        <f>D138/C138</f>
        <v>-0.36691724262968783</v>
      </c>
      <c r="F138" s="7">
        <f t="shared" si="5"/>
        <v>-497596.15</v>
      </c>
    </row>
  </sheetData>
  <sheetProtection/>
  <mergeCells count="4">
    <mergeCell ref="A1:F1"/>
    <mergeCell ref="A2:F2"/>
    <mergeCell ref="A8:F8"/>
    <mergeCell ref="A130:F130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2013-04-29T03:16:00Z</dcterms:modified>
  <cp:category/>
  <cp:version/>
  <cp:contentType/>
  <cp:contentStatus/>
</cp:coreProperties>
</file>