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<sst xmlns="http://schemas.openxmlformats.org/spreadsheetml/2006/main" count="109" uniqueCount="108">
  <si>
    <t>Наименование кода расхода бюджета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</si>
  <si>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</si>
  <si>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</si>
  <si>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</si>
  <si>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</si>
  <si>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</si>
  <si>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</si>
  <si>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</si>
  <si>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</si>
  <si>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</si>
  <si>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</si>
  <si>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юстиции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</si>
  <si>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</si>
  <si>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</si>
  <si>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</si>
  <si>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</si>
  <si>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</si>
  <si>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</si>
  <si>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</si>
  <si>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</si>
  <si>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</si>
  <si>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</si>
  <si>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</si>
  <si>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</si>
  <si>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</si>
  <si>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</si>
  <si>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</si>
  <si>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</si>
  <si>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</si>
  <si>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</si>
  <si>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</si>
  <si>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</si>
  <si>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</si>
  <si>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</si>
  <si>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</si>
  <si>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</si>
  <si>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</si>
  <si>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</si>
  <si>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</si>
  <si>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</si>
  <si>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</si>
  <si>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</si>
  <si>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</si>
  <si>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</si>
  <si>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</si>
  <si>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</si>
  <si>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ИТОГО</t>
  </si>
  <si>
    <t>0100</t>
  </si>
  <si>
    <t>0102</t>
  </si>
  <si>
    <t>0103</t>
  </si>
  <si>
    <t>0104</t>
  </si>
  <si>
    <t>0105</t>
  </si>
  <si>
    <t>0106</t>
  </si>
  <si>
    <t>0107</t>
  </si>
  <si>
    <t>0111</t>
  </si>
  <si>
    <t>0113</t>
  </si>
  <si>
    <t>0300</t>
  </si>
  <si>
    <t>0304</t>
  </si>
  <si>
    <t>0309</t>
  </si>
  <si>
    <t>0314</t>
  </si>
  <si>
    <t>0400</t>
  </si>
  <si>
    <t>0405</t>
  </si>
  <si>
    <t>0408</t>
  </si>
  <si>
    <t>0409</t>
  </si>
  <si>
    <t>0412</t>
  </si>
  <si>
    <t>0500</t>
  </si>
  <si>
    <t>0501</t>
  </si>
  <si>
    <t>0502</t>
  </si>
  <si>
    <t>0503</t>
  </si>
  <si>
    <t>0505</t>
  </si>
  <si>
    <t>0700</t>
  </si>
  <si>
    <t>0701</t>
  </si>
  <si>
    <t>0702</t>
  </si>
  <si>
    <t>0703</t>
  </si>
  <si>
    <t>0707</t>
  </si>
  <si>
    <t>0709</t>
  </si>
  <si>
    <t>0800</t>
  </si>
  <si>
    <t>0801</t>
  </si>
  <si>
    <t>0804</t>
  </si>
  <si>
    <t>1000</t>
  </si>
  <si>
    <t>1001</t>
  </si>
  <si>
    <t>1003</t>
  </si>
  <si>
    <t>1004</t>
  </si>
  <si>
    <t>1006</t>
  </si>
  <si>
    <t>1100</t>
  </si>
  <si>
    <t>1102</t>
  </si>
  <si>
    <t>1103</t>
  </si>
  <si>
    <t>1105</t>
  </si>
  <si>
    <t>1200</t>
  </si>
  <si>
    <t>1202</t>
  </si>
  <si>
    <t>1300</t>
  </si>
  <si>
    <t>1301</t>
  </si>
  <si>
    <t>Отклонение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</si>
  <si>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</si>
  <si>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</si>
  <si>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сумма </t>
  </si>
  <si>
    <t>%</t>
  </si>
  <si>
    <t>Раздел/подраздел</t>
  </si>
  <si>
    <t>5=4-3</t>
  </si>
  <si>
    <t>6=4/3</t>
  </si>
  <si>
    <t>8=4-7</t>
  </si>
  <si>
    <t>-</t>
  </si>
  <si>
    <t>Факт на 01.04.2022 г.</t>
  </si>
  <si>
    <t>План на 2023</t>
  </si>
  <si>
    <t>Факт на 01.04.2023 г.</t>
  </si>
  <si>
    <t>0705</t>
  </si>
  <si>
    <t>Профессиональная подготовка, переподготовка и повышение квалификации</t>
  </si>
  <si>
    <r>
      <t xml:space="preserve">Исполнение бюджета города Орска по разделам и подразделам бюджетной классификации расходов на 01.04.2023 г.
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color indexed="8"/>
        <rFont val="Times New Roman"/>
        <family val="1"/>
      </rPr>
      <t>тыс. рублей</t>
    </r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</si>
</sst>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%"/>
  </numFmts>
  <fonts count="51">
    <font>
      <sz val="12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name val="Arial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"/>
      <family val="1"/>
    </font>
    <font>
      <b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</font>
    <font>
      <b/>
      <sz val="14"/>
      <color theme="1"/>
      <name val="Times New Roman"/>
      <family val="1"/>
    </font>
    <font>
      <b/>
      <sz val="12"/>
      <color theme="1"/>
      <name val="Times"/>
      <family val="1"/>
    </font>
    <font>
      <b/>
      <sz val="8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0" fillId="33" borderId="0" xfId="0" applyFill="1" applyAlignment="1">
      <alignment vertical="top"/>
    </xf>
    <xf numFmtId="0" fontId="44" fillId="34" borderId="10" xfId="0" applyFont="1" applyFill="1" applyBorder="1" applyAlignment="1">
      <alignment horizontal="center" vertical="center" wrapText="1"/>
    </xf>
    <xf numFmtId="49" fontId="45" fillId="34" borderId="10" xfId="0" applyNumberFormat="1" applyFont="1" applyFill="1" applyBorder="1" applyAlignment="1">
      <alignment horizontal="center" vertical="top"/>
    </xf>
    <xf numFmtId="0" fontId="45" fillId="34" borderId="10" xfId="0" applyFont="1" applyFill="1" applyBorder="1" applyAlignment="1">
      <alignment horizontal="justify" vertical="top" wrapText="1"/>
    </xf>
    <xf numFmtId="49" fontId="45" fillId="0" borderId="10" xfId="0" applyNumberFormat="1" applyFont="1" applyBorder="1" applyAlignment="1">
      <alignment horizontal="center" vertical="top"/>
    </xf>
    <xf numFmtId="164" fontId="45" fillId="0" borderId="10" xfId="0" applyNumberFormat="1" applyFont="1" applyBorder="1" applyAlignment="1">
      <alignment horizontal="center" vertical="center"/>
    </xf>
    <xf numFmtId="164" fontId="45" fillId="33" borderId="10" xfId="0" applyNumberFormat="1" applyFont="1" applyFill="1" applyBorder="1" applyAlignment="1">
      <alignment horizontal="center" vertical="center"/>
    </xf>
    <xf numFmtId="164" fontId="45" fillId="34" borderId="10" xfId="0" applyNumberFormat="1" applyFont="1" applyFill="1" applyBorder="1" applyAlignment="1">
      <alignment horizontal="center" vertical="center"/>
    </xf>
    <xf numFmtId="165" fontId="45" fillId="34" borderId="10" xfId="0" applyNumberFormat="1" applyFont="1" applyFill="1" applyBorder="1" applyAlignment="1">
      <alignment horizontal="center" vertical="center"/>
    </xf>
    <xf numFmtId="165" fontId="45" fillId="33" borderId="10" xfId="0" applyNumberFormat="1" applyFont="1" applyFill="1" applyBorder="1" applyAlignment="1">
      <alignment horizontal="center" vertical="center"/>
    </xf>
    <xf numFmtId="164" fontId="46" fillId="33" borderId="10" xfId="0" applyNumberFormat="1" applyFont="1" applyFill="1" applyBorder="1" applyAlignment="1">
      <alignment horizontal="center" vertical="center"/>
    </xf>
    <xf numFmtId="165" fontId="46" fillId="33" borderId="10" xfId="0" applyNumberFormat="1" applyFont="1" applyFill="1" applyBorder="1" applyAlignment="1">
      <alignment horizontal="center" vertical="center"/>
    </xf>
    <xf numFmtId="49" fontId="46" fillId="35" borderId="10" xfId="0" applyNumberFormat="1" applyFont="1" applyFill="1" applyBorder="1" applyAlignment="1">
      <alignment horizontal="center" vertical="top"/>
    </xf>
    <xf numFmtId="0" fontId="46" fillId="35" borderId="10" xfId="0" applyFont="1" applyFill="1" applyBorder="1" applyAlignment="1">
      <alignment vertical="top" wrapText="1"/>
    </xf>
    <xf numFmtId="164" fontId="46" fillId="35" borderId="10" xfId="0" applyNumberFormat="1" applyFont="1" applyFill="1" applyBorder="1" applyAlignment="1">
      <alignment horizontal="center" vertical="center"/>
    </xf>
    <xf numFmtId="165" fontId="46" fillId="35" borderId="10" xfId="0" applyNumberFormat="1" applyFont="1" applyFill="1" applyBorder="1" applyAlignment="1">
      <alignment horizontal="center" vertical="center"/>
    </xf>
    <xf numFmtId="0" fontId="46" fillId="35" borderId="10" xfId="0" applyFont="1" applyFill="1" applyBorder="1" applyAlignment="1">
      <alignment horizontal="justify" vertical="top" wrapText="1"/>
    </xf>
    <xf numFmtId="0" fontId="46" fillId="35" borderId="10" xfId="0" applyFont="1" applyFill="1" applyBorder="1" applyAlignment="1">
      <alignment horizontal="center" vertical="top"/>
    </xf>
    <xf numFmtId="0" fontId="47" fillId="35" borderId="10" xfId="0" applyFont="1" applyFill="1" applyBorder="1" applyAlignment="1">
      <alignment vertical="top"/>
    </xf>
    <xf numFmtId="0" fontId="45" fillId="0" borderId="10" xfId="0" applyFont="1" applyBorder="1" applyAlignment="1">
      <alignment horizontal="left" vertical="center" wrapText="1"/>
    </xf>
    <xf numFmtId="0" fontId="45" fillId="34" borderId="10" xfId="0" applyFont="1" applyFill="1" applyBorder="1" applyAlignment="1">
      <alignment horizontal="left" vertical="top" wrapText="1"/>
    </xf>
    <xf numFmtId="0" fontId="45" fillId="33" borderId="10" xfId="0" applyFont="1" applyFill="1" applyBorder="1" applyAlignment="1">
      <alignment horizontal="left" vertical="top" wrapText="1"/>
    </xf>
    <xf numFmtId="0" fontId="44" fillId="34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vertical="center"/>
    </xf>
    <xf numFmtId="0" fontId="48" fillId="0" borderId="11" xfId="0" applyFont="1" applyBorder="1" applyAlignment="1">
      <alignment horizontal="center" vertical="top" wrapText="1"/>
    </xf>
    <xf numFmtId="0" fontId="49" fillId="0" borderId="10" xfId="0" applyFont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 wrapText="1"/>
    </xf>
    <xf numFmtId="0" fontId="50" fillId="34" borderId="10" xfId="0" applyFont="1" applyFill="1" applyBorder="1" applyAlignment="1">
      <alignment horizontal="center" vertical="center"/>
    </xf>
    <xf numFmtId="0" fontId="50" fillId="34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2"/>
  <sheetViews>
    <sheetView tabSelected="1" zoomScale="110" zoomScaleNormal="110" zoomScalePageLayoutView="0" workbookViewId="0" topLeftCell="A34">
      <selection activeCell="G9" sqref="G9"/>
    </sheetView>
  </sheetViews>
  <sheetFormatPr defaultColWidth="9.00390625" defaultRowHeight="15.75"/>
  <cols>
    <col min="1" max="1" width="22.00390625" style="2" customWidth="1"/>
    <col min="2" max="2" width="36.125" style="2" customWidth="1"/>
    <col min="3" max="3" width="13.00390625" style="4" bestFit="1" customWidth="1"/>
    <col min="4" max="4" width="12.75390625" style="2" customWidth="1"/>
    <col min="5" max="5" width="12.50390625" style="0" customWidth="1"/>
    <col min="6" max="6" width="11.50390625" style="0" customWidth="1"/>
    <col min="7" max="7" width="13.00390625" style="0" customWidth="1"/>
    <col min="8" max="8" width="12.125" style="0" customWidth="1"/>
  </cols>
  <sheetData>
    <row r="1" spans="1:8" s="3" customFormat="1" ht="59.25" customHeight="1">
      <c r="A1" s="28" t="s">
        <v>107</v>
      </c>
      <c r="B1" s="28"/>
      <c r="C1" s="28"/>
      <c r="D1" s="28"/>
      <c r="E1" s="28"/>
      <c r="F1" s="28"/>
      <c r="G1" s="28"/>
      <c r="H1" s="28"/>
    </row>
    <row r="2" spans="1:8" ht="15.75">
      <c r="A2" s="26" t="s">
        <v>97</v>
      </c>
      <c r="B2" s="26" t="s">
        <v>0</v>
      </c>
      <c r="C2" s="30" t="s">
        <v>103</v>
      </c>
      <c r="D2" s="26" t="s">
        <v>104</v>
      </c>
      <c r="E2" s="29" t="s">
        <v>92</v>
      </c>
      <c r="F2" s="29"/>
      <c r="G2" s="26" t="s">
        <v>102</v>
      </c>
      <c r="H2" s="27" t="s">
        <v>92</v>
      </c>
    </row>
    <row r="3" spans="1:8" s="1" customFormat="1" ht="40.5" customHeight="1">
      <c r="A3" s="26"/>
      <c r="B3" s="26"/>
      <c r="C3" s="30"/>
      <c r="D3" s="26"/>
      <c r="E3" s="5" t="s">
        <v>95</v>
      </c>
      <c r="F3" s="5" t="s">
        <v>96</v>
      </c>
      <c r="G3" s="26"/>
      <c r="H3" s="27"/>
    </row>
    <row r="4" spans="1:8" ht="15.75">
      <c r="A4" s="31">
        <v>1</v>
      </c>
      <c r="B4" s="32">
        <v>2</v>
      </c>
      <c r="C4" s="33">
        <v>3</v>
      </c>
      <c r="D4" s="32">
        <v>4</v>
      </c>
      <c r="E4" s="32" t="s">
        <v>98</v>
      </c>
      <c r="F4" s="32" t="s">
        <v>99</v>
      </c>
      <c r="G4" s="32">
        <v>7</v>
      </c>
      <c r="H4" s="34" t="s">
        <v>100</v>
      </c>
    </row>
    <row r="5" spans="1:8" ht="15.75">
      <c r="A5" s="16" t="s">
        <v>47</v>
      </c>
      <c r="B5" s="17" t="s">
        <v>1</v>
      </c>
      <c r="C5" s="18">
        <f>C6+C7+C8+C9+C10+C11+C12+C13</f>
        <v>405964.4</v>
      </c>
      <c r="D5" s="18">
        <f>D6+D7+D8+D9+D10+D11+D12+D13</f>
        <v>69064.5</v>
      </c>
      <c r="E5" s="18">
        <f>D5-C5</f>
        <v>-336899.9</v>
      </c>
      <c r="F5" s="19">
        <f>D5/C5</f>
        <v>0.17012452323405697</v>
      </c>
      <c r="G5" s="18">
        <f>G6+G7+G8+G9+G10+G11+G12+G13</f>
        <v>61801.3</v>
      </c>
      <c r="H5" s="18">
        <f>D5-G5</f>
        <v>7263.199999999997</v>
      </c>
    </row>
    <row r="6" spans="1:8" ht="38.25">
      <c r="A6" s="6" t="s">
        <v>48</v>
      </c>
      <c r="B6" s="24" t="s">
        <v>2</v>
      </c>
      <c r="C6" s="10">
        <v>2583</v>
      </c>
      <c r="D6" s="11">
        <v>711.6</v>
      </c>
      <c r="E6" s="11">
        <f aca="true" t="shared" si="0" ref="E6:E52">D6-C6</f>
        <v>-1871.4</v>
      </c>
      <c r="F6" s="12">
        <f aca="true" t="shared" si="1" ref="F6:F52">D6/C6</f>
        <v>0.27549361207897793</v>
      </c>
      <c r="G6" s="11">
        <v>487.5</v>
      </c>
      <c r="H6" s="9">
        <f aca="true" t="shared" si="2" ref="H6:H52">D6-G6</f>
        <v>224.10000000000002</v>
      </c>
    </row>
    <row r="7" spans="1:8" ht="51">
      <c r="A7" s="6" t="s">
        <v>49</v>
      </c>
      <c r="B7" s="24" t="s">
        <v>3</v>
      </c>
      <c r="C7" s="10">
        <v>18977</v>
      </c>
      <c r="D7" s="11">
        <v>4037.4</v>
      </c>
      <c r="E7" s="11">
        <f t="shared" si="0"/>
        <v>-14939.6</v>
      </c>
      <c r="F7" s="12">
        <f t="shared" si="1"/>
        <v>0.21275227907466934</v>
      </c>
      <c r="G7" s="11">
        <v>3614.8</v>
      </c>
      <c r="H7" s="9">
        <f t="shared" si="2"/>
        <v>422.5999999999999</v>
      </c>
    </row>
    <row r="8" spans="1:8" ht="51">
      <c r="A8" s="6" t="s">
        <v>50</v>
      </c>
      <c r="B8" s="24" t="s">
        <v>4</v>
      </c>
      <c r="C8" s="10">
        <v>148424.6</v>
      </c>
      <c r="D8" s="11">
        <v>34497.6</v>
      </c>
      <c r="E8" s="11">
        <f t="shared" si="0"/>
        <v>-113927</v>
      </c>
      <c r="F8" s="12">
        <f t="shared" si="1"/>
        <v>0.232425083173544</v>
      </c>
      <c r="G8" s="11">
        <v>32321.4</v>
      </c>
      <c r="H8" s="9">
        <f t="shared" si="2"/>
        <v>2176.199999999997</v>
      </c>
    </row>
    <row r="9" spans="1:8" ht="15.75">
      <c r="A9" s="6" t="s">
        <v>51</v>
      </c>
      <c r="B9" s="24" t="s">
        <v>5</v>
      </c>
      <c r="C9" s="10">
        <v>0</v>
      </c>
      <c r="D9" s="11">
        <v>0</v>
      </c>
      <c r="E9" s="11">
        <f t="shared" si="0"/>
        <v>0</v>
      </c>
      <c r="F9" s="12">
        <f>0</f>
        <v>0</v>
      </c>
      <c r="G9" s="11">
        <v>0</v>
      </c>
      <c r="H9" s="9">
        <f t="shared" si="2"/>
        <v>0</v>
      </c>
    </row>
    <row r="10" spans="1:8" ht="38.25">
      <c r="A10" s="6" t="s">
        <v>52</v>
      </c>
      <c r="B10" s="24" t="s">
        <v>6</v>
      </c>
      <c r="C10" s="10">
        <v>48611.6</v>
      </c>
      <c r="D10" s="11">
        <v>10670.4</v>
      </c>
      <c r="E10" s="11">
        <f t="shared" si="0"/>
        <v>-37941.2</v>
      </c>
      <c r="F10" s="12">
        <f t="shared" si="1"/>
        <v>0.21950316385389496</v>
      </c>
      <c r="G10" s="11">
        <v>9789.4</v>
      </c>
      <c r="H10" s="9">
        <f t="shared" si="2"/>
        <v>881</v>
      </c>
    </row>
    <row r="11" spans="1:8" ht="25.5">
      <c r="A11" s="6" t="s">
        <v>53</v>
      </c>
      <c r="B11" s="24" t="s">
        <v>7</v>
      </c>
      <c r="C11" s="10">
        <v>0</v>
      </c>
      <c r="D11" s="11">
        <v>0</v>
      </c>
      <c r="E11" s="11">
        <f t="shared" si="0"/>
        <v>0</v>
      </c>
      <c r="F11" s="12">
        <v>0</v>
      </c>
      <c r="G11" s="11">
        <v>248.4</v>
      </c>
      <c r="H11" s="9">
        <f t="shared" si="2"/>
        <v>-248.4</v>
      </c>
    </row>
    <row r="12" spans="1:8" ht="15.75">
      <c r="A12" s="6" t="s">
        <v>54</v>
      </c>
      <c r="B12" s="7" t="s">
        <v>8</v>
      </c>
      <c r="C12" s="10">
        <v>5888</v>
      </c>
      <c r="D12" s="11">
        <v>0</v>
      </c>
      <c r="E12" s="11">
        <f t="shared" si="0"/>
        <v>-5888</v>
      </c>
      <c r="F12" s="12">
        <f t="shared" si="1"/>
        <v>0</v>
      </c>
      <c r="G12" s="11">
        <v>0</v>
      </c>
      <c r="H12" s="9">
        <f t="shared" si="2"/>
        <v>0</v>
      </c>
    </row>
    <row r="13" spans="1:8" ht="15.75">
      <c r="A13" s="6" t="s">
        <v>55</v>
      </c>
      <c r="B13" s="7" t="s">
        <v>9</v>
      </c>
      <c r="C13" s="10">
        <v>181480.2</v>
      </c>
      <c r="D13" s="11">
        <v>19147.5</v>
      </c>
      <c r="E13" s="11">
        <f t="shared" si="0"/>
        <v>-162332.7</v>
      </c>
      <c r="F13" s="12">
        <f t="shared" si="1"/>
        <v>0.10550737766434024</v>
      </c>
      <c r="G13" s="11">
        <v>15339.8</v>
      </c>
      <c r="H13" s="9">
        <f t="shared" si="2"/>
        <v>3807.7000000000007</v>
      </c>
    </row>
    <row r="14" spans="1:8" ht="25.5">
      <c r="A14" s="16" t="s">
        <v>56</v>
      </c>
      <c r="B14" s="20" t="s">
        <v>10</v>
      </c>
      <c r="C14" s="18">
        <f>C15+C16+C17+C18</f>
        <v>57266.50000000001</v>
      </c>
      <c r="D14" s="18">
        <f>D15+D16+D17+D18</f>
        <v>11739.8</v>
      </c>
      <c r="E14" s="18">
        <f t="shared" si="0"/>
        <v>-45526.70000000001</v>
      </c>
      <c r="F14" s="19">
        <f t="shared" si="1"/>
        <v>0.2050029249212017</v>
      </c>
      <c r="G14" s="18">
        <f>G15+G16+G17+G18</f>
        <v>11519.9</v>
      </c>
      <c r="H14" s="18">
        <f t="shared" si="2"/>
        <v>219.89999999999964</v>
      </c>
    </row>
    <row r="15" spans="1:8" ht="15.75">
      <c r="A15" s="6" t="s">
        <v>57</v>
      </c>
      <c r="B15" s="7" t="s">
        <v>11</v>
      </c>
      <c r="C15" s="10">
        <v>10799.8</v>
      </c>
      <c r="D15" s="11">
        <v>2473.8</v>
      </c>
      <c r="E15" s="11">
        <f t="shared" si="0"/>
        <v>-8326</v>
      </c>
      <c r="F15" s="12">
        <f t="shared" si="1"/>
        <v>0.22905979740365565</v>
      </c>
      <c r="G15" s="11">
        <v>2693.5</v>
      </c>
      <c r="H15" s="9">
        <f t="shared" si="2"/>
        <v>-219.69999999999982</v>
      </c>
    </row>
    <row r="16" spans="1:8" ht="38.25">
      <c r="A16" s="6" t="s">
        <v>58</v>
      </c>
      <c r="B16" s="24" t="s">
        <v>12</v>
      </c>
      <c r="C16" s="10">
        <v>0</v>
      </c>
      <c r="D16" s="11">
        <v>0</v>
      </c>
      <c r="E16" s="11">
        <f t="shared" si="0"/>
        <v>0</v>
      </c>
      <c r="F16" s="12" t="s">
        <v>101</v>
      </c>
      <c r="G16" s="11">
        <v>0</v>
      </c>
      <c r="H16" s="9">
        <f t="shared" si="2"/>
        <v>0</v>
      </c>
    </row>
    <row r="17" spans="1:8" s="3" customFormat="1" ht="39.75" customHeight="1">
      <c r="A17" s="6" t="s">
        <v>93</v>
      </c>
      <c r="B17" s="24" t="s">
        <v>94</v>
      </c>
      <c r="C17" s="10">
        <v>43599.8</v>
      </c>
      <c r="D17" s="11">
        <v>9199.5</v>
      </c>
      <c r="E17" s="11">
        <f t="shared" si="0"/>
        <v>-34400.3</v>
      </c>
      <c r="F17" s="12">
        <f t="shared" si="1"/>
        <v>0.21099867430584543</v>
      </c>
      <c r="G17" s="11">
        <v>8462.4</v>
      </c>
      <c r="H17" s="9">
        <f t="shared" si="2"/>
        <v>737.1000000000004</v>
      </c>
    </row>
    <row r="18" spans="1:8" ht="38.25">
      <c r="A18" s="6" t="s">
        <v>59</v>
      </c>
      <c r="B18" s="24" t="s">
        <v>13</v>
      </c>
      <c r="C18" s="10">
        <v>2866.9</v>
      </c>
      <c r="D18" s="11">
        <v>66.5</v>
      </c>
      <c r="E18" s="11">
        <f t="shared" si="0"/>
        <v>-2800.4</v>
      </c>
      <c r="F18" s="12">
        <f t="shared" si="1"/>
        <v>0.023195786389479927</v>
      </c>
      <c r="G18" s="11">
        <v>364</v>
      </c>
      <c r="H18" s="9">
        <f t="shared" si="2"/>
        <v>-297.5</v>
      </c>
    </row>
    <row r="19" spans="1:8" ht="15.75">
      <c r="A19" s="16" t="s">
        <v>60</v>
      </c>
      <c r="B19" s="20" t="s">
        <v>14</v>
      </c>
      <c r="C19" s="18">
        <f>C20+C21+C22+C23</f>
        <v>800453.5</v>
      </c>
      <c r="D19" s="18">
        <f>D20+D21+D22+D23</f>
        <v>271215</v>
      </c>
      <c r="E19" s="18">
        <f t="shared" si="0"/>
        <v>-529238.5</v>
      </c>
      <c r="F19" s="19">
        <f t="shared" si="1"/>
        <v>0.3388266776271201</v>
      </c>
      <c r="G19" s="18">
        <f>G20+G21+G22+G23</f>
        <v>93796</v>
      </c>
      <c r="H19" s="18">
        <f t="shared" si="2"/>
        <v>177419</v>
      </c>
    </row>
    <row r="20" spans="1:8" ht="15.75">
      <c r="A20" s="6" t="s">
        <v>61</v>
      </c>
      <c r="B20" s="7" t="s">
        <v>15</v>
      </c>
      <c r="C20" s="10">
        <v>3518.4</v>
      </c>
      <c r="D20" s="10">
        <v>598.3</v>
      </c>
      <c r="E20" s="11">
        <f t="shared" si="0"/>
        <v>-2920.1000000000004</v>
      </c>
      <c r="F20" s="12">
        <f t="shared" si="1"/>
        <v>0.17004888585720782</v>
      </c>
      <c r="G20" s="10">
        <v>918.4</v>
      </c>
      <c r="H20" s="9">
        <f t="shared" si="2"/>
        <v>-320.1</v>
      </c>
    </row>
    <row r="21" spans="1:8" ht="15.75">
      <c r="A21" s="6" t="s">
        <v>62</v>
      </c>
      <c r="B21" s="7" t="s">
        <v>16</v>
      </c>
      <c r="C21" s="10">
        <v>130875.5</v>
      </c>
      <c r="D21" s="10">
        <v>31919</v>
      </c>
      <c r="E21" s="11">
        <f t="shared" si="0"/>
        <v>-98956.5</v>
      </c>
      <c r="F21" s="12">
        <f t="shared" si="1"/>
        <v>0.24388827549846992</v>
      </c>
      <c r="G21" s="10">
        <v>22716.2</v>
      </c>
      <c r="H21" s="9">
        <f t="shared" si="2"/>
        <v>9202.8</v>
      </c>
    </row>
    <row r="22" spans="1:8" ht="15.75">
      <c r="A22" s="6" t="s">
        <v>63</v>
      </c>
      <c r="B22" s="7" t="s">
        <v>17</v>
      </c>
      <c r="C22" s="10">
        <v>582310.9</v>
      </c>
      <c r="D22" s="10">
        <v>219352.5</v>
      </c>
      <c r="E22" s="11">
        <f t="shared" si="0"/>
        <v>-362958.4</v>
      </c>
      <c r="F22" s="12">
        <f t="shared" si="1"/>
        <v>0.37669310328898187</v>
      </c>
      <c r="G22" s="10">
        <v>54144.4</v>
      </c>
      <c r="H22" s="9">
        <f t="shared" si="2"/>
        <v>165208.1</v>
      </c>
    </row>
    <row r="23" spans="1:8" ht="25.5">
      <c r="A23" s="6" t="s">
        <v>64</v>
      </c>
      <c r="B23" s="24" t="s">
        <v>18</v>
      </c>
      <c r="C23" s="10">
        <v>83748.7</v>
      </c>
      <c r="D23" s="10">
        <v>19345.2</v>
      </c>
      <c r="E23" s="11">
        <f t="shared" si="0"/>
        <v>-64403.5</v>
      </c>
      <c r="F23" s="12">
        <f t="shared" si="1"/>
        <v>0.23099104821925595</v>
      </c>
      <c r="G23" s="10">
        <v>16017</v>
      </c>
      <c r="H23" s="9">
        <f t="shared" si="2"/>
        <v>3328.2000000000007</v>
      </c>
    </row>
    <row r="24" spans="1:8" ht="15.75">
      <c r="A24" s="16" t="s">
        <v>65</v>
      </c>
      <c r="B24" s="20" t="s">
        <v>19</v>
      </c>
      <c r="C24" s="18">
        <f>C25+C26+C27+C28</f>
        <v>535852</v>
      </c>
      <c r="D24" s="18">
        <f>D25+D26+D27+D28</f>
        <v>29459.7</v>
      </c>
      <c r="E24" s="18">
        <f t="shared" si="0"/>
        <v>-506392.3</v>
      </c>
      <c r="F24" s="19">
        <f t="shared" si="1"/>
        <v>0.0549773071669043</v>
      </c>
      <c r="G24" s="18">
        <f>G25+G26+G27+G28</f>
        <v>122096.2</v>
      </c>
      <c r="H24" s="18">
        <f t="shared" si="2"/>
        <v>-92636.5</v>
      </c>
    </row>
    <row r="25" spans="1:8" ht="15.75">
      <c r="A25" s="6" t="s">
        <v>66</v>
      </c>
      <c r="B25" s="7" t="s">
        <v>20</v>
      </c>
      <c r="C25" s="11">
        <v>343094</v>
      </c>
      <c r="D25" s="11">
        <v>4993.7</v>
      </c>
      <c r="E25" s="11">
        <f t="shared" si="0"/>
        <v>-338100.3</v>
      </c>
      <c r="F25" s="12">
        <f t="shared" si="1"/>
        <v>0.014554903320955773</v>
      </c>
      <c r="G25" s="11">
        <v>81844</v>
      </c>
      <c r="H25" s="9">
        <f t="shared" si="2"/>
        <v>-76850.3</v>
      </c>
    </row>
    <row r="26" spans="1:8" ht="15.75">
      <c r="A26" s="6" t="s">
        <v>67</v>
      </c>
      <c r="B26" s="7" t="s">
        <v>21</v>
      </c>
      <c r="C26" s="11">
        <v>10122</v>
      </c>
      <c r="D26" s="11">
        <v>274</v>
      </c>
      <c r="E26" s="11">
        <f t="shared" si="0"/>
        <v>-9848</v>
      </c>
      <c r="F26" s="12">
        <f t="shared" si="1"/>
        <v>0.027069749061450307</v>
      </c>
      <c r="G26" s="11">
        <v>25690.3</v>
      </c>
      <c r="H26" s="9">
        <f t="shared" si="2"/>
        <v>-25416.3</v>
      </c>
    </row>
    <row r="27" spans="1:8" ht="15.75">
      <c r="A27" s="6" t="s">
        <v>68</v>
      </c>
      <c r="B27" s="7" t="s">
        <v>22</v>
      </c>
      <c r="C27" s="11">
        <v>98146.9</v>
      </c>
      <c r="D27" s="11">
        <v>3934.6</v>
      </c>
      <c r="E27" s="11">
        <f t="shared" si="0"/>
        <v>-94212.29999999999</v>
      </c>
      <c r="F27" s="12">
        <f t="shared" si="1"/>
        <v>0.04008888716811229</v>
      </c>
      <c r="G27" s="11">
        <v>4177.7</v>
      </c>
      <c r="H27" s="9">
        <f t="shared" si="2"/>
        <v>-243.0999999999999</v>
      </c>
    </row>
    <row r="28" spans="1:8" ht="25.5">
      <c r="A28" s="6" t="s">
        <v>69</v>
      </c>
      <c r="B28" s="25" t="s">
        <v>23</v>
      </c>
      <c r="C28" s="11">
        <v>84489.1</v>
      </c>
      <c r="D28" s="11">
        <v>20257.4</v>
      </c>
      <c r="E28" s="11">
        <f t="shared" si="0"/>
        <v>-64231.700000000004</v>
      </c>
      <c r="F28" s="12">
        <f t="shared" si="1"/>
        <v>0.23976347244792523</v>
      </c>
      <c r="G28" s="11">
        <v>10384.2</v>
      </c>
      <c r="H28" s="9">
        <f t="shared" si="2"/>
        <v>9873.2</v>
      </c>
    </row>
    <row r="29" spans="1:8" ht="15.75">
      <c r="A29" s="16" t="s">
        <v>70</v>
      </c>
      <c r="B29" s="20" t="s">
        <v>24</v>
      </c>
      <c r="C29" s="18">
        <f>C30+C31+C32+C34+C35+C33</f>
        <v>3726613.9000000004</v>
      </c>
      <c r="D29" s="18">
        <f>D30+D31+D32+D34+D35+D33</f>
        <v>918882.2</v>
      </c>
      <c r="E29" s="18">
        <f t="shared" si="0"/>
        <v>-2807731.7</v>
      </c>
      <c r="F29" s="19">
        <f t="shared" si="1"/>
        <v>0.24657295460632503</v>
      </c>
      <c r="G29" s="18">
        <f>G30+G31+G32+G34+G35</f>
        <v>817010.9</v>
      </c>
      <c r="H29" s="18">
        <f t="shared" si="2"/>
        <v>101871.29999999993</v>
      </c>
    </row>
    <row r="30" spans="1:8" ht="15.75">
      <c r="A30" s="6" t="s">
        <v>71</v>
      </c>
      <c r="B30" s="7" t="s">
        <v>25</v>
      </c>
      <c r="C30" s="11">
        <v>1548219.8</v>
      </c>
      <c r="D30" s="11">
        <v>366229.5</v>
      </c>
      <c r="E30" s="11">
        <f t="shared" si="0"/>
        <v>-1181990.3</v>
      </c>
      <c r="F30" s="12">
        <f t="shared" si="1"/>
        <v>0.23654877685971978</v>
      </c>
      <c r="G30" s="11">
        <v>326114.9</v>
      </c>
      <c r="H30" s="9">
        <f t="shared" si="2"/>
        <v>40114.59999999998</v>
      </c>
    </row>
    <row r="31" spans="1:8" ht="15.75">
      <c r="A31" s="6" t="s">
        <v>72</v>
      </c>
      <c r="B31" s="7" t="s">
        <v>26</v>
      </c>
      <c r="C31" s="11">
        <v>1716708.9</v>
      </c>
      <c r="D31" s="11">
        <v>439299</v>
      </c>
      <c r="E31" s="11">
        <f t="shared" si="0"/>
        <v>-1277409.9</v>
      </c>
      <c r="F31" s="12">
        <f t="shared" si="1"/>
        <v>0.2558960345577518</v>
      </c>
      <c r="G31" s="11">
        <v>389417.4</v>
      </c>
      <c r="H31" s="9">
        <f t="shared" si="2"/>
        <v>49881.59999999998</v>
      </c>
    </row>
    <row r="32" spans="1:8" ht="15.75">
      <c r="A32" s="6" t="s">
        <v>73</v>
      </c>
      <c r="B32" s="7" t="s">
        <v>27</v>
      </c>
      <c r="C32" s="11">
        <v>381887.8</v>
      </c>
      <c r="D32" s="11">
        <v>94538.3</v>
      </c>
      <c r="E32" s="11">
        <f t="shared" si="0"/>
        <v>-287349.5</v>
      </c>
      <c r="F32" s="12">
        <f t="shared" si="1"/>
        <v>0.2475551719641214</v>
      </c>
      <c r="G32" s="11">
        <v>85647.1</v>
      </c>
      <c r="H32" s="9">
        <f t="shared" si="2"/>
        <v>8891.199999999997</v>
      </c>
    </row>
    <row r="33" spans="1:8" s="3" customFormat="1" ht="25.5">
      <c r="A33" s="6" t="s">
        <v>105</v>
      </c>
      <c r="B33" s="7" t="s">
        <v>106</v>
      </c>
      <c r="C33" s="11">
        <v>356.1</v>
      </c>
      <c r="D33" s="11">
        <v>78.1</v>
      </c>
      <c r="E33" s="11">
        <f t="shared" si="0"/>
        <v>-278</v>
      </c>
      <c r="F33" s="12">
        <f t="shared" si="1"/>
        <v>0.21932041561359167</v>
      </c>
      <c r="G33" s="11">
        <v>0</v>
      </c>
      <c r="H33" s="9">
        <f t="shared" si="2"/>
        <v>78.1</v>
      </c>
    </row>
    <row r="34" spans="1:8" ht="15.75">
      <c r="A34" s="6" t="s">
        <v>74</v>
      </c>
      <c r="B34" s="7" t="s">
        <v>28</v>
      </c>
      <c r="C34" s="11">
        <v>1162.6</v>
      </c>
      <c r="D34" s="11">
        <v>18.7</v>
      </c>
      <c r="E34" s="11">
        <f t="shared" si="0"/>
        <v>-1143.8999999999999</v>
      </c>
      <c r="F34" s="12">
        <f t="shared" si="1"/>
        <v>0.016084637880612422</v>
      </c>
      <c r="G34" s="11">
        <v>15</v>
      </c>
      <c r="H34" s="9">
        <f t="shared" si="2"/>
        <v>3.6999999999999993</v>
      </c>
    </row>
    <row r="35" spans="1:8" ht="15.75">
      <c r="A35" s="6" t="s">
        <v>75</v>
      </c>
      <c r="B35" s="7" t="s">
        <v>29</v>
      </c>
      <c r="C35" s="11">
        <v>78278.7</v>
      </c>
      <c r="D35" s="11">
        <v>18718.6</v>
      </c>
      <c r="E35" s="11">
        <f t="shared" si="0"/>
        <v>-59560.1</v>
      </c>
      <c r="F35" s="12">
        <f t="shared" si="1"/>
        <v>0.2391276298661066</v>
      </c>
      <c r="G35" s="11">
        <v>15816.5</v>
      </c>
      <c r="H35" s="9">
        <f t="shared" si="2"/>
        <v>2902.0999999999985</v>
      </c>
    </row>
    <row r="36" spans="1:8" ht="15.75">
      <c r="A36" s="16" t="s">
        <v>76</v>
      </c>
      <c r="B36" s="20" t="s">
        <v>30</v>
      </c>
      <c r="C36" s="18">
        <f>C37+C38</f>
        <v>227191.2</v>
      </c>
      <c r="D36" s="18">
        <f>D37+D38</f>
        <v>41134.6</v>
      </c>
      <c r="E36" s="18">
        <f t="shared" si="0"/>
        <v>-186056.6</v>
      </c>
      <c r="F36" s="19">
        <f t="shared" si="1"/>
        <v>0.1810571888347788</v>
      </c>
      <c r="G36" s="18">
        <f>G37+G38</f>
        <v>37559.5</v>
      </c>
      <c r="H36" s="18">
        <f t="shared" si="2"/>
        <v>3575.0999999999985</v>
      </c>
    </row>
    <row r="37" spans="1:8" ht="15.75">
      <c r="A37" s="6" t="s">
        <v>77</v>
      </c>
      <c r="B37" s="7" t="s">
        <v>31</v>
      </c>
      <c r="C37" s="11">
        <v>184332.4</v>
      </c>
      <c r="D37" s="11">
        <v>30942.5</v>
      </c>
      <c r="E37" s="10">
        <f t="shared" si="0"/>
        <v>-153389.9</v>
      </c>
      <c r="F37" s="13">
        <f t="shared" si="1"/>
        <v>0.16786251358958057</v>
      </c>
      <c r="G37" s="11">
        <v>28978.1</v>
      </c>
      <c r="H37" s="9">
        <f t="shared" si="2"/>
        <v>1964.4000000000015</v>
      </c>
    </row>
    <row r="38" spans="1:8" ht="25.5">
      <c r="A38" s="6" t="s">
        <v>78</v>
      </c>
      <c r="B38" s="24" t="s">
        <v>32</v>
      </c>
      <c r="C38" s="11">
        <v>42858.8</v>
      </c>
      <c r="D38" s="11">
        <v>10192.1</v>
      </c>
      <c r="E38" s="10">
        <f t="shared" si="0"/>
        <v>-32666.700000000004</v>
      </c>
      <c r="F38" s="13">
        <f t="shared" si="1"/>
        <v>0.23780647148310263</v>
      </c>
      <c r="G38" s="11">
        <v>8581.4</v>
      </c>
      <c r="H38" s="9">
        <f t="shared" si="2"/>
        <v>1610.7000000000007</v>
      </c>
    </row>
    <row r="39" spans="1:8" ht="15.75">
      <c r="A39" s="16" t="s">
        <v>79</v>
      </c>
      <c r="B39" s="20" t="s">
        <v>33</v>
      </c>
      <c r="C39" s="18">
        <f>C40+C41+C42+C43</f>
        <v>263166.5</v>
      </c>
      <c r="D39" s="18">
        <f>D40+D41+D42+D43</f>
        <v>29079.899999999998</v>
      </c>
      <c r="E39" s="18">
        <f t="shared" si="0"/>
        <v>-234086.6</v>
      </c>
      <c r="F39" s="19">
        <f t="shared" si="1"/>
        <v>0.11050000664978255</v>
      </c>
      <c r="G39" s="18">
        <f>G40+G41+G42+G43</f>
        <v>66303.4</v>
      </c>
      <c r="H39" s="18">
        <f t="shared" si="2"/>
        <v>-37223.5</v>
      </c>
    </row>
    <row r="40" spans="1:8" ht="15.75">
      <c r="A40" s="6" t="s">
        <v>80</v>
      </c>
      <c r="B40" s="7" t="s">
        <v>34</v>
      </c>
      <c r="C40" s="11">
        <v>8615</v>
      </c>
      <c r="D40" s="11">
        <v>1680.3</v>
      </c>
      <c r="E40" s="11">
        <f t="shared" si="0"/>
        <v>-6934.7</v>
      </c>
      <c r="F40" s="12">
        <f t="shared" si="1"/>
        <v>0.1950435287289611</v>
      </c>
      <c r="G40" s="11">
        <v>1938.4</v>
      </c>
      <c r="H40" s="9">
        <f t="shared" si="2"/>
        <v>-258.10000000000014</v>
      </c>
    </row>
    <row r="41" spans="1:8" ht="15.75">
      <c r="A41" s="6" t="s">
        <v>81</v>
      </c>
      <c r="B41" s="7" t="s">
        <v>35</v>
      </c>
      <c r="C41" s="11">
        <v>3446.2</v>
      </c>
      <c r="D41" s="11">
        <v>367.8</v>
      </c>
      <c r="E41" s="11">
        <f t="shared" si="0"/>
        <v>-3078.3999999999996</v>
      </c>
      <c r="F41" s="12">
        <f t="shared" si="1"/>
        <v>0.10672624920201962</v>
      </c>
      <c r="G41" s="11">
        <v>335.6</v>
      </c>
      <c r="H41" s="9">
        <f t="shared" si="2"/>
        <v>32.19999999999999</v>
      </c>
    </row>
    <row r="42" spans="1:8" ht="15.75">
      <c r="A42" s="6" t="s">
        <v>82</v>
      </c>
      <c r="B42" s="7" t="s">
        <v>36</v>
      </c>
      <c r="C42" s="11">
        <v>237467.2</v>
      </c>
      <c r="D42" s="11">
        <v>24244.7</v>
      </c>
      <c r="E42" s="11">
        <f t="shared" si="0"/>
        <v>-213222.5</v>
      </c>
      <c r="F42" s="12">
        <f t="shared" si="1"/>
        <v>0.10209704750803479</v>
      </c>
      <c r="G42" s="11">
        <v>62797.9</v>
      </c>
      <c r="H42" s="9">
        <f t="shared" si="2"/>
        <v>-38553.2</v>
      </c>
    </row>
    <row r="43" spans="1:8" ht="15.75">
      <c r="A43" s="6" t="s">
        <v>83</v>
      </c>
      <c r="B43" s="7" t="s">
        <v>37</v>
      </c>
      <c r="C43" s="11">
        <v>13638.1</v>
      </c>
      <c r="D43" s="11">
        <v>2787.1</v>
      </c>
      <c r="E43" s="11">
        <f t="shared" si="0"/>
        <v>-10851</v>
      </c>
      <c r="F43" s="12">
        <f t="shared" si="1"/>
        <v>0.20436131132635776</v>
      </c>
      <c r="G43" s="11">
        <v>1231.5</v>
      </c>
      <c r="H43" s="9">
        <f t="shared" si="2"/>
        <v>1555.6</v>
      </c>
    </row>
    <row r="44" spans="1:8" ht="15.75">
      <c r="A44" s="16" t="s">
        <v>84</v>
      </c>
      <c r="B44" s="20" t="s">
        <v>38</v>
      </c>
      <c r="C44" s="18">
        <f aca="true" t="shared" si="3" ref="C44:H44">C45+C46+C47</f>
        <v>450693.80000000005</v>
      </c>
      <c r="D44" s="18">
        <f t="shared" si="3"/>
        <v>93116.7</v>
      </c>
      <c r="E44" s="18">
        <f t="shared" si="3"/>
        <v>-357577.10000000003</v>
      </c>
      <c r="F44" s="18">
        <f t="shared" si="3"/>
        <v>0.6507170000239623</v>
      </c>
      <c r="G44" s="18">
        <f t="shared" si="3"/>
        <v>61549.03999999999</v>
      </c>
      <c r="H44" s="18">
        <f t="shared" si="3"/>
        <v>31567.66</v>
      </c>
    </row>
    <row r="45" spans="1:8" ht="15.75">
      <c r="A45" s="6" t="s">
        <v>85</v>
      </c>
      <c r="B45" s="7" t="s">
        <v>39</v>
      </c>
      <c r="C45" s="11">
        <f>204224.6</f>
        <v>204224.6</v>
      </c>
      <c r="D45" s="11">
        <v>30592.4</v>
      </c>
      <c r="E45" s="11">
        <f t="shared" si="0"/>
        <v>-173632.2</v>
      </c>
      <c r="F45" s="12">
        <f t="shared" si="1"/>
        <v>0.14979782063473254</v>
      </c>
      <c r="G45" s="11">
        <v>14192.8</v>
      </c>
      <c r="H45" s="9">
        <f t="shared" si="2"/>
        <v>16399.600000000002</v>
      </c>
    </row>
    <row r="46" spans="1:8" ht="15.75">
      <c r="A46" s="6" t="s">
        <v>86</v>
      </c>
      <c r="B46" s="7" t="s">
        <v>40</v>
      </c>
      <c r="C46" s="11">
        <v>233016.2</v>
      </c>
      <c r="D46" s="11">
        <v>59203.5</v>
      </c>
      <c r="E46" s="11">
        <f t="shared" si="0"/>
        <v>-173812.7</v>
      </c>
      <c r="F46" s="12">
        <f t="shared" si="1"/>
        <v>0.25407460940483967</v>
      </c>
      <c r="G46" s="11">
        <v>44409.9</v>
      </c>
      <c r="H46" s="9">
        <f t="shared" si="2"/>
        <v>14793.599999999999</v>
      </c>
    </row>
    <row r="47" spans="1:8" ht="25.5">
      <c r="A47" s="6" t="s">
        <v>87</v>
      </c>
      <c r="B47" s="7" t="s">
        <v>41</v>
      </c>
      <c r="C47" s="11">
        <v>13453</v>
      </c>
      <c r="D47" s="11">
        <v>3320.8</v>
      </c>
      <c r="E47" s="11">
        <f t="shared" si="0"/>
        <v>-10132.2</v>
      </c>
      <c r="F47" s="12">
        <f t="shared" si="1"/>
        <v>0.2468445699843901</v>
      </c>
      <c r="G47" s="11">
        <v>2946.34</v>
      </c>
      <c r="H47" s="9">
        <f t="shared" si="2"/>
        <v>374.46000000000004</v>
      </c>
    </row>
    <row r="48" spans="1:8" ht="15.75">
      <c r="A48" s="16" t="s">
        <v>88</v>
      </c>
      <c r="B48" s="20" t="s">
        <v>42</v>
      </c>
      <c r="C48" s="18">
        <f>C49</f>
        <v>885.6</v>
      </c>
      <c r="D48" s="18">
        <f>D49</f>
        <v>0</v>
      </c>
      <c r="E48" s="18">
        <f t="shared" si="0"/>
        <v>-885.6</v>
      </c>
      <c r="F48" s="19">
        <f t="shared" si="1"/>
        <v>0</v>
      </c>
      <c r="G48" s="18">
        <f>G49</f>
        <v>0</v>
      </c>
      <c r="H48" s="18">
        <f t="shared" si="2"/>
        <v>0</v>
      </c>
    </row>
    <row r="49" spans="1:8" ht="15.75">
      <c r="A49" s="6" t="s">
        <v>89</v>
      </c>
      <c r="B49" s="7" t="s">
        <v>43</v>
      </c>
      <c r="C49" s="10">
        <v>885.6</v>
      </c>
      <c r="D49" s="11"/>
      <c r="E49" s="14">
        <f t="shared" si="0"/>
        <v>-885.6</v>
      </c>
      <c r="F49" s="15">
        <f t="shared" si="1"/>
        <v>0</v>
      </c>
      <c r="G49" s="11"/>
      <c r="H49" s="9">
        <f t="shared" si="2"/>
        <v>0</v>
      </c>
    </row>
    <row r="50" spans="1:8" ht="25.5">
      <c r="A50" s="16" t="s">
        <v>90</v>
      </c>
      <c r="B50" s="20" t="s">
        <v>44</v>
      </c>
      <c r="C50" s="18">
        <f>C51</f>
        <v>450</v>
      </c>
      <c r="D50" s="18">
        <f>D51</f>
        <v>0</v>
      </c>
      <c r="E50" s="18">
        <f t="shared" si="0"/>
        <v>-450</v>
      </c>
      <c r="F50" s="19">
        <f t="shared" si="1"/>
        <v>0</v>
      </c>
      <c r="G50" s="18">
        <f>G51</f>
        <v>1008.14</v>
      </c>
      <c r="H50" s="18">
        <f t="shared" si="2"/>
        <v>-1008.14</v>
      </c>
    </row>
    <row r="51" spans="1:8" ht="25.5" customHeight="1">
      <c r="A51" s="8" t="s">
        <v>91</v>
      </c>
      <c r="B51" s="23" t="s">
        <v>45</v>
      </c>
      <c r="C51" s="10">
        <v>450</v>
      </c>
      <c r="D51" s="9"/>
      <c r="E51" s="11">
        <f t="shared" si="0"/>
        <v>-450</v>
      </c>
      <c r="F51" s="12">
        <f t="shared" si="1"/>
        <v>0</v>
      </c>
      <c r="G51" s="9">
        <v>1008.14</v>
      </c>
      <c r="H51" s="9">
        <f t="shared" si="2"/>
        <v>-1008.14</v>
      </c>
    </row>
    <row r="52" spans="1:8" ht="15.75">
      <c r="A52" s="21" t="s">
        <v>46</v>
      </c>
      <c r="B52" s="22"/>
      <c r="C52" s="18">
        <f>C5+C14+C19+C24+C29+C36+C39+C44+C48+C50</f>
        <v>6468537.4</v>
      </c>
      <c r="D52" s="18">
        <f>D5+D14+D19+D24+D29+D36+D39+D44+D48+D50</f>
        <v>1463692.4</v>
      </c>
      <c r="E52" s="18">
        <f t="shared" si="0"/>
        <v>-5004845</v>
      </c>
      <c r="F52" s="19">
        <f t="shared" si="1"/>
        <v>0.22627872569771335</v>
      </c>
      <c r="G52" s="18">
        <f>G5+G14+G19+G24+G29+G36+G39+G44+G48+G50</f>
        <v>1272644.38</v>
      </c>
      <c r="H52" s="18">
        <f t="shared" si="2"/>
        <v>191048.02000000002</v>
      </c>
    </row>
  </sheetData>
  <sheetProtection/>
  <mergeCells count="8">
    <mergeCell ref="G2:G3"/>
    <mergeCell ref="H2:H3"/>
    <mergeCell ref="A1:H1"/>
    <mergeCell ref="A2:A3"/>
    <mergeCell ref="E2:F2"/>
    <mergeCell ref="B2:B3"/>
    <mergeCell ref="C2:C3"/>
    <mergeCell ref="D2:D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а.круглов</dc:creator>
  <cp:keywords/>
  <dc:description/>
  <cp:lastModifiedBy>Ирина Крылова</cp:lastModifiedBy>
  <cp:lastPrinted>2023-12-07T07:28:00Z</cp:lastPrinted>
  <dcterms:created xsi:type="dcterms:W3CDTF">2020-12-18T10:56:42Z</dcterms:created>
  <dcterms:modified xsi:type="dcterms:W3CDTF">2023-12-22T07:19:34Z</dcterms:modified>
  <cp:category/>
  <cp:version/>
  <cp:contentType/>
  <cp:contentStatus/>
</cp:coreProperties>
</file>