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2 кв. 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<sst xmlns="http://schemas.openxmlformats.org/spreadsheetml/2006/main" count="204" uniqueCount="133">
  <si>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</si>
  <si>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</si>
  <si>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</si>
  <si>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</si>
  <si>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</si>
  <si>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</si>
  <si>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</si>
  <si>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</si>
  <si>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</si>
  <si>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</si>
  <si>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</si>
  <si>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</si>
  <si>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</si>
  <si>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</si>
  <si>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</si>
  <si>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</si>
  <si>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</si>
  <si>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</si>
  <si>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</si>
  <si>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</si>
  <si>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</si>
  <si>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</si>
  <si>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</si>
  <si>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</si>
  <si>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</si>
  <si>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</si>
  <si>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</si>
  <si>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</si>
  <si>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</si>
  <si>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</si>
  <si>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</si>
  <si>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</si>
  <si>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</si>
  <si>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</si>
  <si>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</si>
  <si>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</si>
  <si>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</si>
  <si>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</si>
  <si>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</si>
  <si>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</si>
  <si>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</si>
  <si>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</si>
  <si>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</si>
  <si>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</si>
  <si>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</si>
  <si>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</si>
  <si>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</si>
  <si>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</si>
  <si>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</si>
  <si>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</si>
  <si>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</si>
  <si>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</si>
  <si>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</si>
  <si>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</si>
  <si>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</si>
  <si>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</si>
  <si>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</si>
  <si>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</si>
  <si>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</si>
  <si>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</si>
  <si>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</si>
  <si>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</si>
  <si>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</si>
  <si>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</si>
  <si>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</si>
  <si>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</si>
  <si>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</si>
  <si>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</si>
  <si>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</si>
  <si>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</si>
  <si>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</si>
  <si>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</si>
  <si>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</si>
  <si>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</si>
  <si>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</si>
  <si>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</si>
  <si>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</si>
  <si>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</si>
  <si>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</si>
  <si>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</si>
  <si>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</si>
  <si>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</si>
  <si>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</si>
  <si>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</si>
  <si>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</si>
  <si>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</si>
  <si>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</si>
  <si>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</si>
  <si>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</si>
  <si>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</si>
  <si>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</si>
  <si>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</si>
  <si>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</si>
  <si>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</si>
  <si>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</si>
  <si>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</si>
  <si>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</si>
  <si>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</si>
  <si>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</si>
  <si>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</si>
  <si>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</si>
  <si>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</si>
  <si>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</si>
  <si>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</si>
  <si>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</si>
  <si>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</si>
  <si>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</si>
  <si>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</si>
  <si>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</si>
  <si>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</si>
  <si>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</si>
  <si>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</si>
  <si>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</si>
  <si>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</si>
  <si>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0105</t>
  </si>
  <si>
    <t>Судебная система</t>
  </si>
  <si>
    <t>Доходы бюджета города Орска  (по оперативным данным)., тыс.руб.</t>
  </si>
  <si>
    <t>Расходы бюджета города Орска  (по оперативным данным)., тыс.руб.</t>
  </si>
  <si>
    <t xml:space="preserve"> 90000000000000000</t>
  </si>
  <si>
    <t>Источники финансирования 
дефицитов бюджетов - всего</t>
  </si>
  <si>
    <t>Источники финансирования города Орска (по оперативным данным)., тыс.руб.</t>
  </si>
  <si>
    <t>Бюджетные инвестиции</t>
  </si>
  <si>
    <t>0314</t>
  </si>
  <si>
    <t>Другие вопросы в области национальной безопасности и правоохранительной деятельности</t>
  </si>
  <si>
    <t>Здравоохранение</t>
  </si>
  <si>
    <t>0600</t>
  </si>
  <si>
    <t>Охрана окружающей среды</t>
  </si>
  <si>
    <t>0605</t>
  </si>
  <si>
    <t>Другие вопросы в области охраны окружающей среды</t>
  </si>
  <si>
    <t>Налоговые и неналоговые доходы</t>
  </si>
  <si>
    <t>188</t>
  </si>
  <si>
    <t>62</t>
  </si>
  <si>
    <t xml:space="preserve">Сведения о ходе исполнения бюджета города Орска и о численности
 муниципальных служащих, работников муниципальных учреждений
 города Орска (на 01 июля 2015 г)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</si>
</sst>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\+#,##0;\-#,##0"/>
    <numFmt numFmtId="175" formatCode="0000"/>
    <numFmt numFmtId="176" formatCode="0.000"/>
    <numFmt numFmtId="177" formatCode="#,##0.0"/>
    <numFmt numFmtId="178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54" fillId="0" borderId="10" xfId="62" applyNumberFormat="1" applyFont="1" applyFill="1" applyBorder="1" applyAlignment="1">
      <alignment/>
      <protection/>
    </xf>
    <xf numFmtId="0" fontId="55" fillId="0" borderId="10" xfId="64" applyFont="1" applyFill="1" applyBorder="1" applyAlignment="1">
      <alignment wrapText="1"/>
      <protection/>
    </xf>
    <xf numFmtId="3" fontId="5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55" fillId="0" borderId="10" xfId="57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9" sqref="E129"/>
    </sheetView>
  </sheetViews>
  <sheetFormatPr defaultColWidth="9.140625" defaultRowHeight="15"/>
  <cols>
    <col min="1" max="1" width="16.00390625" style="4" customWidth="1"/>
    <col min="2" max="2" width="31.57421875" style="12" customWidth="1"/>
    <col min="3" max="3" width="14.7109375" style="27" customWidth="1"/>
    <col min="4" max="4" width="12.421875" style="17" bestFit="1" customWidth="1"/>
    <col min="5" max="5" width="8.8515625" style="17" bestFit="1" customWidth="1"/>
    <col min="6" max="6" width="10.8515625" style="17" bestFit="1" customWidth="1"/>
    <col min="7" max="7" width="10.8515625" style="17" customWidth="1"/>
    <col min="8" max="18" width="9.140625" style="17" customWidth="1"/>
    <col min="19" max="16384" width="9.140625" style="4" customWidth="1"/>
  </cols>
  <sheetData>
    <row r="1" spans="1:7" ht="58.5" customHeight="1">
      <c r="A1" s="53" t="s">
        <v>132</v>
      </c>
      <c r="B1" s="53"/>
      <c r="C1" s="53"/>
      <c r="D1" s="53"/>
      <c r="E1" s="53"/>
      <c r="F1" s="53"/>
      <c r="G1" s="50"/>
    </row>
    <row r="2" spans="1:7" ht="21" customHeight="1">
      <c r="A2" s="54" t="s">
        <v>116</v>
      </c>
      <c r="B2" s="54"/>
      <c r="C2" s="54"/>
      <c r="D2" s="54"/>
      <c r="E2" s="54"/>
      <c r="F2" s="54"/>
      <c r="G2" s="51"/>
    </row>
    <row r="3" spans="1:7" ht="45">
      <c r="A3" s="1" t="s">
        <v>0</v>
      </c>
      <c r="B3" s="1" t="s">
        <v>1</v>
      </c>
      <c r="C3" s="18" t="s">
        <v>2</v>
      </c>
      <c r="D3" s="20" t="s">
        <v>3</v>
      </c>
      <c r="E3" s="18" t="s">
        <v>4</v>
      </c>
      <c r="F3" s="18" t="s">
        <v>5</v>
      </c>
      <c r="G3" s="29"/>
    </row>
    <row r="4" spans="1:7" ht="28.5">
      <c r="A4" s="3">
        <v>10000000000000000</v>
      </c>
      <c r="B4" s="8" t="s">
        <v>129</v>
      </c>
      <c r="C4" s="21">
        <v>1487147.8</v>
      </c>
      <c r="D4" s="21">
        <v>715488.83</v>
      </c>
      <c r="E4" s="22">
        <f>D4/C4</f>
        <v>0.4811148091669167</v>
      </c>
      <c r="F4" s="23">
        <f>D4-C4</f>
        <v>-771658.9700000001</v>
      </c>
      <c r="G4" s="30"/>
    </row>
    <row r="5" spans="1:7" ht="28.5">
      <c r="A5" s="3">
        <v>20000000000000000</v>
      </c>
      <c r="B5" s="8" t="s">
        <v>6</v>
      </c>
      <c r="C5" s="21">
        <v>1995601.72</v>
      </c>
      <c r="D5" s="21">
        <v>936194.71</v>
      </c>
      <c r="E5" s="22">
        <f>D5/C5</f>
        <v>0.4691290354269689</v>
      </c>
      <c r="F5" s="23">
        <f>D5-C5</f>
        <v>-1059407.01</v>
      </c>
      <c r="G5" s="30"/>
    </row>
    <row r="6" spans="1:7" ht="57">
      <c r="A6" s="3">
        <v>30000000000000000</v>
      </c>
      <c r="B6" s="9" t="s">
        <v>7</v>
      </c>
      <c r="C6" s="21"/>
      <c r="D6" s="21"/>
      <c r="E6" s="22"/>
      <c r="F6" s="23">
        <f>D6-C6</f>
        <v>0</v>
      </c>
      <c r="G6" s="30"/>
    </row>
    <row r="7" spans="1:7" ht="15">
      <c r="A7" s="2"/>
      <c r="B7" s="8" t="s">
        <v>8</v>
      </c>
      <c r="C7" s="21">
        <f>C4+C5+C6</f>
        <v>3482749.52</v>
      </c>
      <c r="D7" s="21">
        <f>D4+D5+D6</f>
        <v>1651683.54</v>
      </c>
      <c r="E7" s="22">
        <f>D7/C7</f>
        <v>0.474247008151192</v>
      </c>
      <c r="F7" s="23">
        <f>D7-C7</f>
        <v>-1831065.98</v>
      </c>
      <c r="G7" s="30"/>
    </row>
    <row r="8" spans="1:7" ht="15">
      <c r="A8" s="55" t="s">
        <v>117</v>
      </c>
      <c r="B8" s="56"/>
      <c r="C8" s="56"/>
      <c r="D8" s="56"/>
      <c r="E8" s="56"/>
      <c r="F8" s="56"/>
      <c r="G8" s="51"/>
    </row>
    <row r="9" spans="1:7" ht="90">
      <c r="A9" s="2" t="s">
        <v>9</v>
      </c>
      <c r="B9" s="2" t="s">
        <v>10</v>
      </c>
      <c r="C9" s="18" t="s">
        <v>2</v>
      </c>
      <c r="D9" s="18" t="s">
        <v>11</v>
      </c>
      <c r="E9" s="18" t="s">
        <v>4</v>
      </c>
      <c r="F9" s="18" t="s">
        <v>5</v>
      </c>
      <c r="G9" s="29"/>
    </row>
    <row r="10" spans="1:7" ht="15">
      <c r="A10" s="2">
        <v>1</v>
      </c>
      <c r="B10" s="2">
        <v>2</v>
      </c>
      <c r="C10" s="18">
        <v>3</v>
      </c>
      <c r="D10" s="18">
        <v>4</v>
      </c>
      <c r="E10" s="18" t="s">
        <v>12</v>
      </c>
      <c r="F10" s="18" t="s">
        <v>13</v>
      </c>
      <c r="G10" s="29"/>
    </row>
    <row r="11" spans="1:7" ht="28.5">
      <c r="A11" s="5" t="s">
        <v>14</v>
      </c>
      <c r="B11" s="8" t="s">
        <v>15</v>
      </c>
      <c r="C11" s="23">
        <f>C12+C15+C19+C23+C24+C28+C31+C32</f>
        <v>216792.23999999996</v>
      </c>
      <c r="D11" s="23">
        <f>D12+D15+D19+D23+D24+D28+D31+D32</f>
        <v>97114.67</v>
      </c>
      <c r="E11" s="24">
        <f aca="true" t="shared" si="0" ref="E11:E122">D11/C11*100</f>
        <v>44.796192889561</v>
      </c>
      <c r="F11" s="25">
        <f>D11-C11</f>
        <v>-119677.56999999996</v>
      </c>
      <c r="G11" s="31"/>
    </row>
    <row r="12" spans="1:7" ht="45.75" customHeight="1">
      <c r="A12" s="6" t="s">
        <v>16</v>
      </c>
      <c r="B12" s="11" t="s">
        <v>77</v>
      </c>
      <c r="C12" s="16">
        <v>1595.3</v>
      </c>
      <c r="D12" s="16">
        <v>698.85</v>
      </c>
      <c r="E12" s="13">
        <f t="shared" si="0"/>
        <v>43.806807497022504</v>
      </c>
      <c r="F12" s="14">
        <f aca="true" t="shared" si="1" ref="F12:F86">D12-C12</f>
        <v>-896.4499999999999</v>
      </c>
      <c r="G12" s="32"/>
    </row>
    <row r="13" spans="1:7" ht="30" customHeight="1">
      <c r="A13" s="6"/>
      <c r="B13" s="11" t="s">
        <v>111</v>
      </c>
      <c r="C13" s="16">
        <v>1225.27</v>
      </c>
      <c r="D13" s="16">
        <v>548.98</v>
      </c>
      <c r="E13" s="13">
        <f t="shared" si="0"/>
        <v>44.80481852979344</v>
      </c>
      <c r="F13" s="14">
        <f t="shared" si="1"/>
        <v>-676.29</v>
      </c>
      <c r="G13" s="32"/>
    </row>
    <row r="14" spans="1:7" ht="37.5" customHeight="1">
      <c r="A14" s="6"/>
      <c r="B14" s="11" t="s">
        <v>112</v>
      </c>
      <c r="C14" s="16">
        <v>1</v>
      </c>
      <c r="D14" s="16">
        <v>1</v>
      </c>
      <c r="E14" s="13"/>
      <c r="F14" s="14"/>
      <c r="G14" s="32"/>
    </row>
    <row r="15" spans="1:7" ht="96" customHeight="1">
      <c r="A15" s="6" t="s">
        <v>20</v>
      </c>
      <c r="B15" s="11" t="s">
        <v>78</v>
      </c>
      <c r="C15" s="16">
        <v>12741.7</v>
      </c>
      <c r="D15" s="16">
        <v>5894.08</v>
      </c>
      <c r="E15" s="13">
        <f t="shared" si="0"/>
        <v>46.258191607085394</v>
      </c>
      <c r="F15" s="14">
        <f t="shared" si="1"/>
        <v>-6847.620000000001</v>
      </c>
      <c r="G15" s="32"/>
    </row>
    <row r="16" spans="1:7" ht="28.5">
      <c r="A16" s="6"/>
      <c r="B16" s="11" t="s">
        <v>111</v>
      </c>
      <c r="C16" s="16">
        <v>5726</v>
      </c>
      <c r="D16" s="16">
        <v>3013.4</v>
      </c>
      <c r="E16" s="13">
        <f t="shared" si="0"/>
        <v>52.62661543835138</v>
      </c>
      <c r="F16" s="14">
        <f t="shared" si="1"/>
        <v>-2712.6</v>
      </c>
      <c r="G16" s="32"/>
    </row>
    <row r="17" spans="1:7" ht="48" customHeight="1">
      <c r="A17" s="6"/>
      <c r="B17" s="11" t="s">
        <v>113</v>
      </c>
      <c r="C17" s="16">
        <v>10</v>
      </c>
      <c r="D17" s="16">
        <v>10</v>
      </c>
      <c r="E17" s="13"/>
      <c r="F17" s="14"/>
      <c r="G17" s="32"/>
    </row>
    <row r="18" spans="1:7" ht="48" customHeight="1">
      <c r="A18" s="6"/>
      <c r="B18" s="11" t="s">
        <v>19</v>
      </c>
      <c r="C18" s="16">
        <v>4</v>
      </c>
      <c r="D18" s="16">
        <v>4</v>
      </c>
      <c r="E18" s="13"/>
      <c r="F18" s="14"/>
      <c r="G18" s="32"/>
    </row>
    <row r="19" spans="1:7" ht="53.25" customHeight="1">
      <c r="A19" s="6" t="s">
        <v>21</v>
      </c>
      <c r="B19" s="34" t="s">
        <v>79</v>
      </c>
      <c r="C19" s="16">
        <v>130162.8</v>
      </c>
      <c r="D19" s="46">
        <v>56250.86</v>
      </c>
      <c r="E19" s="13">
        <f t="shared" si="0"/>
        <v>43.215772862907066</v>
      </c>
      <c r="F19" s="14">
        <f t="shared" si="1"/>
        <v>-73911.94</v>
      </c>
      <c r="G19" s="32"/>
    </row>
    <row r="20" spans="1:7" ht="30" customHeight="1">
      <c r="A20" s="35"/>
      <c r="B20" s="11" t="s">
        <v>111</v>
      </c>
      <c r="C20" s="16">
        <v>70135.63</v>
      </c>
      <c r="D20" s="16">
        <v>33927.8</v>
      </c>
      <c r="E20" s="13">
        <f t="shared" si="0"/>
        <v>48.37455655563371</v>
      </c>
      <c r="F20" s="14">
        <f t="shared" si="1"/>
        <v>-36207.83</v>
      </c>
      <c r="G20" s="32"/>
    </row>
    <row r="21" spans="1:7" ht="30" customHeight="1">
      <c r="A21" s="6"/>
      <c r="B21" s="11" t="s">
        <v>18</v>
      </c>
      <c r="C21" s="7" t="s">
        <v>130</v>
      </c>
      <c r="D21" s="16">
        <v>178</v>
      </c>
      <c r="E21" s="13"/>
      <c r="F21" s="14"/>
      <c r="G21" s="32"/>
    </row>
    <row r="22" spans="1:7" ht="45.75" customHeight="1">
      <c r="A22" s="6"/>
      <c r="B22" s="11" t="s">
        <v>19</v>
      </c>
      <c r="C22" s="7" t="s">
        <v>131</v>
      </c>
      <c r="D22" s="16">
        <v>64</v>
      </c>
      <c r="E22" s="13"/>
      <c r="F22" s="14"/>
      <c r="G22" s="32"/>
    </row>
    <row r="23" spans="1:7" ht="45.75" customHeight="1">
      <c r="A23" s="6" t="s">
        <v>114</v>
      </c>
      <c r="B23" s="11" t="s">
        <v>115</v>
      </c>
      <c r="C23" s="16">
        <v>0</v>
      </c>
      <c r="D23" s="16">
        <v>0</v>
      </c>
      <c r="E23" s="13">
        <v>0</v>
      </c>
      <c r="F23" s="14">
        <f>D23-C23</f>
        <v>0</v>
      </c>
      <c r="G23" s="32"/>
    </row>
    <row r="24" spans="1:7" ht="76.5" customHeight="1">
      <c r="A24" s="7" t="s">
        <v>22</v>
      </c>
      <c r="B24" s="11" t="s">
        <v>80</v>
      </c>
      <c r="C24" s="16">
        <v>31275.62</v>
      </c>
      <c r="D24" s="16">
        <v>14170.99</v>
      </c>
      <c r="E24" s="13">
        <f t="shared" si="0"/>
        <v>45.310021032356836</v>
      </c>
      <c r="F24" s="14">
        <f t="shared" si="1"/>
        <v>-17104.629999999997</v>
      </c>
      <c r="G24" s="32"/>
    </row>
    <row r="25" spans="1:7" ht="31.5" customHeight="1">
      <c r="A25" s="35"/>
      <c r="B25" s="11" t="s">
        <v>111</v>
      </c>
      <c r="C25" s="16">
        <v>19251.14</v>
      </c>
      <c r="D25" s="16">
        <v>9265.71</v>
      </c>
      <c r="E25" s="13">
        <f t="shared" si="0"/>
        <v>48.1307081035201</v>
      </c>
      <c r="F25" s="14">
        <f t="shared" si="1"/>
        <v>-9985.43</v>
      </c>
      <c r="G25" s="32"/>
    </row>
    <row r="26" spans="1:16" ht="45" customHeight="1">
      <c r="A26" s="6"/>
      <c r="B26" s="11" t="s">
        <v>113</v>
      </c>
      <c r="C26" s="16">
        <v>54</v>
      </c>
      <c r="D26" s="16">
        <v>53</v>
      </c>
      <c r="E26" s="13"/>
      <c r="F26" s="14"/>
      <c r="G26" s="32"/>
      <c r="I26" s="28"/>
      <c r="J26" s="28"/>
      <c r="P26" s="28"/>
    </row>
    <row r="27" spans="1:10" ht="48.75" customHeight="1">
      <c r="A27" s="6"/>
      <c r="B27" s="11" t="s">
        <v>19</v>
      </c>
      <c r="C27" s="16">
        <v>6</v>
      </c>
      <c r="D27" s="16">
        <v>6</v>
      </c>
      <c r="E27" s="13"/>
      <c r="F27" s="14"/>
      <c r="G27" s="32"/>
      <c r="I27" s="28"/>
      <c r="J27" s="28"/>
    </row>
    <row r="28" spans="1:7" ht="31.5" customHeight="1">
      <c r="A28" s="7" t="s">
        <v>23</v>
      </c>
      <c r="B28" s="10" t="s">
        <v>24</v>
      </c>
      <c r="C28" s="16">
        <v>9821.96</v>
      </c>
      <c r="D28" s="16">
        <v>9076.63</v>
      </c>
      <c r="E28" s="13">
        <f t="shared" si="0"/>
        <v>92.41159605618431</v>
      </c>
      <c r="F28" s="14">
        <f t="shared" si="1"/>
        <v>-745.3299999999999</v>
      </c>
      <c r="G28" s="32"/>
    </row>
    <row r="29" spans="1:7" ht="30" customHeight="1">
      <c r="A29" s="35"/>
      <c r="B29" s="11" t="s">
        <v>111</v>
      </c>
      <c r="C29" s="16">
        <v>920.3</v>
      </c>
      <c r="D29" s="16">
        <v>446.56</v>
      </c>
      <c r="E29" s="13">
        <f t="shared" si="0"/>
        <v>48.52330761708139</v>
      </c>
      <c r="F29" s="14">
        <f t="shared" si="1"/>
        <v>-473.73999999999995</v>
      </c>
      <c r="G29" s="32"/>
    </row>
    <row r="30" spans="1:7" ht="46.5" customHeight="1">
      <c r="A30" s="6"/>
      <c r="B30" s="11" t="s">
        <v>113</v>
      </c>
      <c r="C30" s="16">
        <v>3</v>
      </c>
      <c r="D30" s="16">
        <v>3</v>
      </c>
      <c r="E30" s="13"/>
      <c r="F30" s="14"/>
      <c r="G30" s="32"/>
    </row>
    <row r="31" spans="1:7" ht="29.25" customHeight="1">
      <c r="A31" s="6" t="s">
        <v>73</v>
      </c>
      <c r="B31" s="11" t="s">
        <v>25</v>
      </c>
      <c r="C31" s="16">
        <v>3063.08</v>
      </c>
      <c r="D31" s="16">
        <v>0</v>
      </c>
      <c r="E31" s="13">
        <f t="shared" si="0"/>
        <v>0</v>
      </c>
      <c r="F31" s="14">
        <f t="shared" si="1"/>
        <v>-3063.08</v>
      </c>
      <c r="G31" s="32"/>
    </row>
    <row r="32" spans="1:7" ht="30">
      <c r="A32" s="7" t="s">
        <v>97</v>
      </c>
      <c r="B32" s="10" t="s">
        <v>82</v>
      </c>
      <c r="C32" s="16">
        <v>28131.78</v>
      </c>
      <c r="D32" s="16">
        <v>11023.26</v>
      </c>
      <c r="E32" s="13">
        <f t="shared" si="0"/>
        <v>39.18436728852565</v>
      </c>
      <c r="F32" s="14">
        <f t="shared" si="1"/>
        <v>-17108.519999999997</v>
      </c>
      <c r="G32" s="32"/>
    </row>
    <row r="33" spans="1:13" ht="27.75" customHeight="1">
      <c r="A33" s="7"/>
      <c r="B33" s="11" t="s">
        <v>111</v>
      </c>
      <c r="C33" s="16">
        <f>2513.16+14000.47</f>
        <v>16513.629999999997</v>
      </c>
      <c r="D33" s="16">
        <f>1262.17+6302.42</f>
        <v>7564.59</v>
      </c>
      <c r="E33" s="13">
        <f t="shared" si="0"/>
        <v>45.80815968384905</v>
      </c>
      <c r="F33" s="14">
        <f t="shared" si="1"/>
        <v>-8949.039999999997</v>
      </c>
      <c r="G33" s="32"/>
      <c r="M33" s="28"/>
    </row>
    <row r="34" spans="1:7" ht="30.75" customHeight="1">
      <c r="A34" s="6"/>
      <c r="B34" s="11" t="s">
        <v>18</v>
      </c>
      <c r="C34" s="16">
        <v>45</v>
      </c>
      <c r="D34" s="16">
        <v>45</v>
      </c>
      <c r="E34" s="13"/>
      <c r="F34" s="14"/>
      <c r="G34" s="32"/>
    </row>
    <row r="35" spans="1:16" ht="45" customHeight="1">
      <c r="A35" s="6"/>
      <c r="B35" s="11" t="s">
        <v>19</v>
      </c>
      <c r="C35" s="16">
        <v>20.5</v>
      </c>
      <c r="D35" s="16">
        <v>20</v>
      </c>
      <c r="E35" s="13"/>
      <c r="F35" s="14"/>
      <c r="G35" s="32"/>
      <c r="M35" s="28"/>
      <c r="P35" s="28"/>
    </row>
    <row r="36" spans="1:7" ht="45" customHeight="1">
      <c r="A36" s="36" t="s">
        <v>26</v>
      </c>
      <c r="B36" s="37" t="s">
        <v>27</v>
      </c>
      <c r="C36" s="23">
        <f>C37+C38+C42+C46</f>
        <v>34476.7</v>
      </c>
      <c r="D36" s="23">
        <f>D37+D38+D42+D46</f>
        <v>14782.73</v>
      </c>
      <c r="E36" s="24">
        <f t="shared" si="0"/>
        <v>42.87745056806481</v>
      </c>
      <c r="F36" s="25">
        <f t="shared" si="1"/>
        <v>-19693.969999999998</v>
      </c>
      <c r="G36" s="31"/>
    </row>
    <row r="37" spans="1:13" ht="15">
      <c r="A37" s="7" t="s">
        <v>28</v>
      </c>
      <c r="B37" s="15" t="s">
        <v>29</v>
      </c>
      <c r="C37" s="16">
        <v>0</v>
      </c>
      <c r="D37" s="16">
        <v>0</v>
      </c>
      <c r="E37" s="13">
        <v>0</v>
      </c>
      <c r="F37" s="14">
        <f>D37-C37</f>
        <v>0</v>
      </c>
      <c r="G37" s="32"/>
      <c r="M37" s="28"/>
    </row>
    <row r="38" spans="1:7" ht="15">
      <c r="A38" s="7" t="s">
        <v>107</v>
      </c>
      <c r="B38" s="15" t="s">
        <v>108</v>
      </c>
      <c r="C38" s="16">
        <v>9778.5</v>
      </c>
      <c r="D38" s="16">
        <v>3422.09</v>
      </c>
      <c r="E38" s="13">
        <f t="shared" si="0"/>
        <v>34.99606279081659</v>
      </c>
      <c r="F38" s="14">
        <f>D38-C38</f>
        <v>-6356.41</v>
      </c>
      <c r="G38" s="32"/>
    </row>
    <row r="39" spans="1:7" ht="28.5">
      <c r="A39" s="7"/>
      <c r="B39" s="11" t="s">
        <v>111</v>
      </c>
      <c r="C39" s="16">
        <v>4665.29</v>
      </c>
      <c r="D39" s="16">
        <v>2295.24</v>
      </c>
      <c r="E39" s="13">
        <f>D39/C39*100</f>
        <v>49.19822776290434</v>
      </c>
      <c r="F39" s="14">
        <f>D39-C39</f>
        <v>-2370.05</v>
      </c>
      <c r="G39" s="32"/>
    </row>
    <row r="40" spans="1:7" ht="30">
      <c r="A40" s="7"/>
      <c r="B40" s="11" t="s">
        <v>18</v>
      </c>
      <c r="C40" s="16">
        <v>12</v>
      </c>
      <c r="D40" s="16">
        <v>12</v>
      </c>
      <c r="E40" s="13"/>
      <c r="F40" s="14"/>
      <c r="G40" s="33"/>
    </row>
    <row r="41" spans="1:7" ht="45">
      <c r="A41" s="7"/>
      <c r="B41" s="11" t="s">
        <v>19</v>
      </c>
      <c r="C41" s="16">
        <v>9</v>
      </c>
      <c r="D41" s="16">
        <v>9</v>
      </c>
      <c r="E41" s="13"/>
      <c r="F41" s="14"/>
      <c r="G41" s="33"/>
    </row>
    <row r="42" spans="1:7" ht="75">
      <c r="A42" s="7" t="s">
        <v>30</v>
      </c>
      <c r="B42" s="15" t="s">
        <v>83</v>
      </c>
      <c r="C42" s="16">
        <v>22642.2</v>
      </c>
      <c r="D42" s="16">
        <v>10556.63</v>
      </c>
      <c r="E42" s="13">
        <f>D42/C42*100</f>
        <v>46.6236938106721</v>
      </c>
      <c r="F42" s="14">
        <f>D42-C42</f>
        <v>-12085.570000000002</v>
      </c>
      <c r="G42" s="32"/>
    </row>
    <row r="43" spans="1:7" ht="32.25" customHeight="1">
      <c r="A43" s="7"/>
      <c r="B43" s="11" t="s">
        <v>111</v>
      </c>
      <c r="C43" s="16">
        <v>3393.8</v>
      </c>
      <c r="D43" s="16">
        <v>1521.46</v>
      </c>
      <c r="E43" s="13">
        <f>D43/C43*100</f>
        <v>44.83057339855029</v>
      </c>
      <c r="F43" s="14">
        <f>D43-C43</f>
        <v>-1872.3400000000001</v>
      </c>
      <c r="G43" s="32"/>
    </row>
    <row r="44" spans="1:7" ht="36" customHeight="1">
      <c r="A44" s="7"/>
      <c r="B44" s="11" t="s">
        <v>18</v>
      </c>
      <c r="C44" s="16">
        <v>0</v>
      </c>
      <c r="D44" s="16">
        <v>0</v>
      </c>
      <c r="E44" s="13"/>
      <c r="F44" s="14"/>
      <c r="G44" s="32"/>
    </row>
    <row r="45" spans="1:7" ht="44.25" customHeight="1">
      <c r="A45" s="7"/>
      <c r="B45" s="11" t="s">
        <v>19</v>
      </c>
      <c r="C45" s="16">
        <v>16</v>
      </c>
      <c r="D45" s="16">
        <v>15</v>
      </c>
      <c r="E45" s="13"/>
      <c r="F45" s="14"/>
      <c r="G45" s="32"/>
    </row>
    <row r="46" spans="1:7" ht="64.5" customHeight="1">
      <c r="A46" s="7" t="s">
        <v>122</v>
      </c>
      <c r="B46" s="15" t="s">
        <v>123</v>
      </c>
      <c r="C46" s="16">
        <v>2056</v>
      </c>
      <c r="D46" s="16">
        <v>804.01</v>
      </c>
      <c r="E46" s="13">
        <f>D46/C46*100</f>
        <v>39.10554474708171</v>
      </c>
      <c r="F46" s="14">
        <f>D46-C46</f>
        <v>-1251.99</v>
      </c>
      <c r="G46" s="32"/>
    </row>
    <row r="47" spans="1:7" ht="15" customHeight="1">
      <c r="A47" s="35" t="s">
        <v>31</v>
      </c>
      <c r="B47" s="37" t="s">
        <v>32</v>
      </c>
      <c r="C47" s="23">
        <f>C48+C49+C50+C53+C54+C55</f>
        <v>307894.8</v>
      </c>
      <c r="D47" s="23">
        <f>D48+D49+D50+D53+D54+D55</f>
        <v>93182.83</v>
      </c>
      <c r="E47" s="24">
        <f t="shared" si="0"/>
        <v>30.264502680785775</v>
      </c>
      <c r="F47" s="25">
        <f t="shared" si="1"/>
        <v>-214711.96999999997</v>
      </c>
      <c r="G47" s="31"/>
    </row>
    <row r="48" spans="1:7" ht="15" customHeight="1">
      <c r="A48" s="7" t="s">
        <v>95</v>
      </c>
      <c r="B48" s="15" t="s">
        <v>96</v>
      </c>
      <c r="C48" s="16">
        <v>0</v>
      </c>
      <c r="D48" s="16">
        <v>0</v>
      </c>
      <c r="E48" s="24">
        <v>0</v>
      </c>
      <c r="F48" s="25">
        <f t="shared" si="1"/>
        <v>0</v>
      </c>
      <c r="G48" s="31"/>
    </row>
    <row r="49" spans="1:7" ht="14.25" customHeight="1">
      <c r="A49" s="7" t="s">
        <v>33</v>
      </c>
      <c r="B49" s="15" t="s">
        <v>89</v>
      </c>
      <c r="C49" s="16">
        <v>0</v>
      </c>
      <c r="D49" s="16">
        <v>0</v>
      </c>
      <c r="E49" s="13">
        <v>0</v>
      </c>
      <c r="F49" s="14">
        <v>0</v>
      </c>
      <c r="G49" s="32"/>
    </row>
    <row r="50" spans="1:7" ht="30">
      <c r="A50" s="7" t="s">
        <v>34</v>
      </c>
      <c r="B50" s="15" t="s">
        <v>35</v>
      </c>
      <c r="C50" s="16">
        <v>17030.8</v>
      </c>
      <c r="D50" s="16">
        <v>1192.14</v>
      </c>
      <c r="E50" s="13">
        <f t="shared" si="0"/>
        <v>6.999906052563591</v>
      </c>
      <c r="F50" s="14">
        <f t="shared" si="1"/>
        <v>-15838.66</v>
      </c>
      <c r="G50" s="32"/>
    </row>
    <row r="51" spans="1:7" ht="28.5">
      <c r="A51" s="6"/>
      <c r="B51" s="11" t="s">
        <v>111</v>
      </c>
      <c r="C51" s="16">
        <v>1028.5</v>
      </c>
      <c r="D51" s="16">
        <v>521.45</v>
      </c>
      <c r="E51" s="13">
        <f t="shared" si="0"/>
        <v>50.70004861448712</v>
      </c>
      <c r="F51" s="14">
        <f t="shared" si="1"/>
        <v>-507.04999999999995</v>
      </c>
      <c r="G51" s="32"/>
    </row>
    <row r="52" spans="1:7" ht="30" customHeight="1">
      <c r="A52" s="6"/>
      <c r="B52" s="11" t="s">
        <v>18</v>
      </c>
      <c r="C52" s="16">
        <v>3</v>
      </c>
      <c r="D52" s="16">
        <v>3</v>
      </c>
      <c r="E52" s="13"/>
      <c r="F52" s="14"/>
      <c r="G52" s="32"/>
    </row>
    <row r="53" spans="1:7" ht="15">
      <c r="A53" s="7" t="s">
        <v>36</v>
      </c>
      <c r="B53" s="10" t="s">
        <v>37</v>
      </c>
      <c r="C53" s="16">
        <v>111040.6</v>
      </c>
      <c r="D53" s="16">
        <v>52944.88</v>
      </c>
      <c r="E53" s="13">
        <f t="shared" si="0"/>
        <v>47.6806501405792</v>
      </c>
      <c r="F53" s="14">
        <f t="shared" si="1"/>
        <v>-58095.72000000001</v>
      </c>
      <c r="G53" s="32"/>
    </row>
    <row r="54" spans="1:7" ht="30">
      <c r="A54" s="7" t="s">
        <v>109</v>
      </c>
      <c r="B54" s="10" t="s">
        <v>110</v>
      </c>
      <c r="C54" s="16">
        <v>141433.3</v>
      </c>
      <c r="D54" s="16">
        <v>28901.26</v>
      </c>
      <c r="E54" s="13">
        <f t="shared" si="0"/>
        <v>20.434551127634016</v>
      </c>
      <c r="F54" s="14">
        <f t="shared" si="1"/>
        <v>-112532.04</v>
      </c>
      <c r="G54" s="32"/>
    </row>
    <row r="55" spans="1:7" ht="30" customHeight="1">
      <c r="A55" s="6" t="s">
        <v>72</v>
      </c>
      <c r="B55" s="15" t="s">
        <v>91</v>
      </c>
      <c r="C55" s="16">
        <v>38390.1</v>
      </c>
      <c r="D55" s="16">
        <v>10144.55</v>
      </c>
      <c r="E55" s="13">
        <f t="shared" si="0"/>
        <v>26.424911630863164</v>
      </c>
      <c r="F55" s="14">
        <f t="shared" si="1"/>
        <v>-28245.55</v>
      </c>
      <c r="G55" s="32"/>
    </row>
    <row r="56" spans="1:8" ht="29.25" customHeight="1">
      <c r="A56" s="6"/>
      <c r="B56" s="11" t="s">
        <v>111</v>
      </c>
      <c r="C56" s="16">
        <f>4866.35+6247.4</f>
        <v>11113.75</v>
      </c>
      <c r="D56" s="16">
        <f>1775.64+3086.25</f>
        <v>4861.89</v>
      </c>
      <c r="E56" s="13">
        <f t="shared" si="0"/>
        <v>43.7466201777078</v>
      </c>
      <c r="F56" s="14">
        <f t="shared" si="1"/>
        <v>-6251.86</v>
      </c>
      <c r="G56" s="58"/>
      <c r="H56" s="59"/>
    </row>
    <row r="57" spans="1:10" ht="30">
      <c r="A57" s="6"/>
      <c r="B57" s="11" t="s">
        <v>18</v>
      </c>
      <c r="C57" s="16">
        <v>20</v>
      </c>
      <c r="D57" s="16">
        <v>20</v>
      </c>
      <c r="E57" s="13"/>
      <c r="F57" s="14"/>
      <c r="G57" s="33"/>
      <c r="I57" s="28"/>
      <c r="J57" s="28"/>
    </row>
    <row r="58" spans="1:16" ht="45">
      <c r="A58" s="6"/>
      <c r="B58" s="11" t="s">
        <v>19</v>
      </c>
      <c r="C58" s="16">
        <v>20</v>
      </c>
      <c r="D58" s="16">
        <v>19</v>
      </c>
      <c r="E58" s="13"/>
      <c r="F58" s="14"/>
      <c r="G58" s="33"/>
      <c r="P58" s="28"/>
    </row>
    <row r="59" spans="1:7" ht="31.5" customHeight="1">
      <c r="A59" s="35" t="s">
        <v>38</v>
      </c>
      <c r="B59" s="37" t="s">
        <v>94</v>
      </c>
      <c r="C59" s="23">
        <f>C60+C62+C64+C65</f>
        <v>561011.98</v>
      </c>
      <c r="D59" s="23">
        <f>D60+D62+D64+D65</f>
        <v>151561.90999999997</v>
      </c>
      <c r="E59" s="24">
        <f>D59/C59*100</f>
        <v>27.015806329126875</v>
      </c>
      <c r="F59" s="25">
        <f>D59-C59</f>
        <v>-409450.07</v>
      </c>
      <c r="G59" s="31"/>
    </row>
    <row r="60" spans="1:7" ht="15">
      <c r="A60" s="7" t="s">
        <v>39</v>
      </c>
      <c r="B60" s="10" t="s">
        <v>40</v>
      </c>
      <c r="C60" s="16">
        <v>281221.35</v>
      </c>
      <c r="D60" s="16">
        <v>65633.43</v>
      </c>
      <c r="E60" s="13">
        <f t="shared" si="0"/>
        <v>23.338708103065432</v>
      </c>
      <c r="F60" s="14">
        <f t="shared" si="1"/>
        <v>-215587.91999999998</v>
      </c>
      <c r="G60" s="32"/>
    </row>
    <row r="61" spans="1:7" ht="15">
      <c r="A61" s="7"/>
      <c r="B61" s="38" t="s">
        <v>121</v>
      </c>
      <c r="C61" s="16">
        <v>234640.7</v>
      </c>
      <c r="D61" s="16">
        <v>55838.3</v>
      </c>
      <c r="E61" s="13">
        <f t="shared" si="0"/>
        <v>23.797363373020964</v>
      </c>
      <c r="F61" s="14">
        <f t="shared" si="1"/>
        <v>-178802.40000000002</v>
      </c>
      <c r="G61" s="32"/>
    </row>
    <row r="62" spans="1:7" ht="15">
      <c r="A62" s="7" t="s">
        <v>41</v>
      </c>
      <c r="B62" s="10" t="s">
        <v>42</v>
      </c>
      <c r="C62" s="16">
        <v>160058.84</v>
      </c>
      <c r="D62" s="16">
        <v>36771.99</v>
      </c>
      <c r="E62" s="13">
        <f t="shared" si="0"/>
        <v>22.974045044934723</v>
      </c>
      <c r="F62" s="14">
        <f t="shared" si="1"/>
        <v>-123286.85</v>
      </c>
      <c r="G62" s="32"/>
    </row>
    <row r="63" spans="1:7" ht="15">
      <c r="A63" s="7"/>
      <c r="B63" s="38" t="s">
        <v>121</v>
      </c>
      <c r="C63" s="16">
        <v>157993.5</v>
      </c>
      <c r="D63" s="16">
        <v>34706.7</v>
      </c>
      <c r="E63" s="13">
        <f t="shared" si="0"/>
        <v>21.96716953545557</v>
      </c>
      <c r="F63" s="14">
        <f t="shared" si="1"/>
        <v>-123286.8</v>
      </c>
      <c r="G63" s="32"/>
    </row>
    <row r="64" spans="1:7" ht="15">
      <c r="A64" s="7" t="s">
        <v>74</v>
      </c>
      <c r="B64" s="10" t="s">
        <v>84</v>
      </c>
      <c r="C64" s="16">
        <v>93126.82</v>
      </c>
      <c r="D64" s="16">
        <v>36736.05</v>
      </c>
      <c r="E64" s="13">
        <f t="shared" si="0"/>
        <v>39.447336438632824</v>
      </c>
      <c r="F64" s="14">
        <f t="shared" si="1"/>
        <v>-56390.770000000004</v>
      </c>
      <c r="G64" s="32"/>
    </row>
    <row r="65" spans="1:7" ht="45">
      <c r="A65" s="7" t="s">
        <v>71</v>
      </c>
      <c r="B65" s="10" t="s">
        <v>92</v>
      </c>
      <c r="C65" s="16">
        <v>26604.97</v>
      </c>
      <c r="D65" s="16">
        <v>12420.44</v>
      </c>
      <c r="E65" s="13">
        <f t="shared" si="0"/>
        <v>46.68466079833956</v>
      </c>
      <c r="F65" s="14">
        <f t="shared" si="1"/>
        <v>-14184.53</v>
      </c>
      <c r="G65" s="32"/>
    </row>
    <row r="66" spans="1:7" ht="28.5">
      <c r="A66" s="7"/>
      <c r="B66" s="11" t="s">
        <v>111</v>
      </c>
      <c r="C66" s="16">
        <f>8123.2+2009</f>
        <v>10132.2</v>
      </c>
      <c r="D66" s="16">
        <f>4029.5+999.93</f>
        <v>5029.43</v>
      </c>
      <c r="E66" s="13">
        <f t="shared" si="0"/>
        <v>49.63808452261108</v>
      </c>
      <c r="F66" s="14">
        <f t="shared" si="1"/>
        <v>-5102.77</v>
      </c>
      <c r="G66" s="32"/>
    </row>
    <row r="67" spans="1:7" ht="30" customHeight="1">
      <c r="A67" s="6"/>
      <c r="B67" s="11" t="s">
        <v>18</v>
      </c>
      <c r="C67" s="16">
        <v>5</v>
      </c>
      <c r="D67" s="16">
        <v>5</v>
      </c>
      <c r="E67" s="13"/>
      <c r="F67" s="14"/>
      <c r="G67" s="32"/>
    </row>
    <row r="68" spans="1:7" ht="49.5" customHeight="1">
      <c r="A68" s="6"/>
      <c r="B68" s="11" t="s">
        <v>19</v>
      </c>
      <c r="C68" s="16">
        <v>31</v>
      </c>
      <c r="D68" s="16">
        <v>31</v>
      </c>
      <c r="E68" s="13"/>
      <c r="F68" s="14"/>
      <c r="G68" s="32"/>
    </row>
    <row r="69" spans="1:7" ht="49.5" customHeight="1">
      <c r="A69" s="35" t="s">
        <v>125</v>
      </c>
      <c r="B69" s="37" t="s">
        <v>126</v>
      </c>
      <c r="C69" s="23">
        <f>C70</f>
        <v>51.57</v>
      </c>
      <c r="D69" s="23">
        <f>D70</f>
        <v>51.57</v>
      </c>
      <c r="E69" s="24">
        <f>D69/C69*100</f>
        <v>100</v>
      </c>
      <c r="F69" s="25">
        <f>D69-C69</f>
        <v>0</v>
      </c>
      <c r="G69" s="31"/>
    </row>
    <row r="70" spans="1:7" ht="33" customHeight="1">
      <c r="A70" s="6" t="s">
        <v>127</v>
      </c>
      <c r="B70" s="15" t="s">
        <v>128</v>
      </c>
      <c r="C70" s="16">
        <v>51.57</v>
      </c>
      <c r="D70" s="16">
        <v>51.57</v>
      </c>
      <c r="E70" s="13">
        <f>D70/C70*100</f>
        <v>100</v>
      </c>
      <c r="F70" s="14">
        <f>D70-C70</f>
        <v>0</v>
      </c>
      <c r="G70" s="32"/>
    </row>
    <row r="71" spans="1:7" ht="15">
      <c r="A71" s="35" t="s">
        <v>43</v>
      </c>
      <c r="B71" s="37" t="s">
        <v>44</v>
      </c>
      <c r="C71" s="23">
        <f>C72+C75+C78+C81</f>
        <v>2165984.06</v>
      </c>
      <c r="D71" s="23">
        <f>D72+D75+D78+D81</f>
        <v>1189471.29</v>
      </c>
      <c r="E71" s="24">
        <f t="shared" si="0"/>
        <v>54.91597615912279</v>
      </c>
      <c r="F71" s="25">
        <f t="shared" si="1"/>
        <v>-976512.77</v>
      </c>
      <c r="G71" s="31"/>
    </row>
    <row r="72" spans="1:7" ht="15.75" customHeight="1">
      <c r="A72" s="7" t="s">
        <v>45</v>
      </c>
      <c r="B72" s="34" t="s">
        <v>46</v>
      </c>
      <c r="C72" s="16">
        <v>862542.73</v>
      </c>
      <c r="D72" s="16">
        <v>450991.02</v>
      </c>
      <c r="E72" s="13">
        <f t="shared" si="0"/>
        <v>52.28622354744095</v>
      </c>
      <c r="F72" s="14">
        <f t="shared" si="1"/>
        <v>-411551.70999999996</v>
      </c>
      <c r="G72" s="32"/>
    </row>
    <row r="73" spans="1:7" ht="18.75" customHeight="1" hidden="1">
      <c r="A73" s="7"/>
      <c r="B73" s="11" t="s">
        <v>17</v>
      </c>
      <c r="C73" s="16"/>
      <c r="D73" s="16"/>
      <c r="E73" s="13" t="e">
        <f t="shared" si="0"/>
        <v>#DIV/0!</v>
      </c>
      <c r="F73" s="14">
        <f t="shared" si="1"/>
        <v>0</v>
      </c>
      <c r="G73" s="32"/>
    </row>
    <row r="74" spans="1:7" ht="47.25" customHeight="1" hidden="1">
      <c r="A74" s="6"/>
      <c r="B74" s="11" t="s">
        <v>19</v>
      </c>
      <c r="C74" s="16"/>
      <c r="D74" s="16"/>
      <c r="E74" s="13"/>
      <c r="F74" s="14"/>
      <c r="G74" s="32"/>
    </row>
    <row r="75" spans="1:7" ht="15">
      <c r="A75" s="7" t="s">
        <v>47</v>
      </c>
      <c r="B75" s="10" t="s">
        <v>48</v>
      </c>
      <c r="C75" s="16">
        <v>1252141.31</v>
      </c>
      <c r="D75" s="16">
        <v>714690.97</v>
      </c>
      <c r="E75" s="13">
        <f t="shared" si="0"/>
        <v>57.07750110089411</v>
      </c>
      <c r="F75" s="14">
        <f t="shared" si="1"/>
        <v>-537450.3400000001</v>
      </c>
      <c r="G75" s="32"/>
    </row>
    <row r="76" spans="1:7" ht="16.5" customHeight="1" hidden="1">
      <c r="A76" s="7"/>
      <c r="B76" s="11" t="s">
        <v>17</v>
      </c>
      <c r="C76" s="16"/>
      <c r="D76" s="16"/>
      <c r="E76" s="13" t="e">
        <f t="shared" si="0"/>
        <v>#DIV/0!</v>
      </c>
      <c r="F76" s="14">
        <f t="shared" si="1"/>
        <v>0</v>
      </c>
      <c r="G76" s="32"/>
    </row>
    <row r="77" spans="1:7" ht="44.25" customHeight="1" hidden="1">
      <c r="A77" s="7"/>
      <c r="B77" s="11" t="s">
        <v>19</v>
      </c>
      <c r="C77" s="16"/>
      <c r="D77" s="16"/>
      <c r="E77" s="13"/>
      <c r="F77" s="14"/>
      <c r="G77" s="32"/>
    </row>
    <row r="78" spans="1:7" ht="25.5">
      <c r="A78" s="7" t="s">
        <v>49</v>
      </c>
      <c r="B78" s="34" t="s">
        <v>50</v>
      </c>
      <c r="C78" s="16">
        <v>7466.06</v>
      </c>
      <c r="D78" s="16">
        <v>2589.8</v>
      </c>
      <c r="E78" s="13">
        <f t="shared" si="0"/>
        <v>34.68763979930512</v>
      </c>
      <c r="F78" s="14">
        <f t="shared" si="1"/>
        <v>-4876.26</v>
      </c>
      <c r="G78" s="32"/>
    </row>
    <row r="79" spans="1:7" ht="18.75" customHeight="1" hidden="1">
      <c r="A79" s="7"/>
      <c r="B79" s="11" t="s">
        <v>17</v>
      </c>
      <c r="C79" s="16"/>
      <c r="D79" s="16"/>
      <c r="E79" s="13">
        <v>0</v>
      </c>
      <c r="F79" s="14">
        <f t="shared" si="1"/>
        <v>0</v>
      </c>
      <c r="G79" s="32"/>
    </row>
    <row r="80" spans="1:7" ht="49.5" customHeight="1" hidden="1">
      <c r="A80" s="7"/>
      <c r="B80" s="11" t="s">
        <v>19</v>
      </c>
      <c r="C80" s="16"/>
      <c r="D80" s="16"/>
      <c r="E80" s="13"/>
      <c r="F80" s="14"/>
      <c r="G80" s="32"/>
    </row>
    <row r="81" spans="1:7" ht="30" customHeight="1">
      <c r="A81" s="7" t="s">
        <v>51</v>
      </c>
      <c r="B81" s="34" t="s">
        <v>52</v>
      </c>
      <c r="C81" s="16">
        <v>43833.96</v>
      </c>
      <c r="D81" s="16">
        <v>21199.5</v>
      </c>
      <c r="E81" s="13">
        <f t="shared" si="0"/>
        <v>48.363186898924944</v>
      </c>
      <c r="F81" s="14">
        <f t="shared" si="1"/>
        <v>-22634.46</v>
      </c>
      <c r="G81" s="32"/>
    </row>
    <row r="82" spans="1:7" ht="29.25" customHeight="1">
      <c r="A82" s="7"/>
      <c r="B82" s="11" t="s">
        <v>111</v>
      </c>
      <c r="C82" s="16">
        <f>1601.88+8906.98</f>
        <v>10508.86</v>
      </c>
      <c r="D82" s="16">
        <f>870.78+4144.94</f>
        <v>5015.719999999999</v>
      </c>
      <c r="E82" s="13">
        <f t="shared" si="0"/>
        <v>47.72848815190229</v>
      </c>
      <c r="F82" s="14">
        <f t="shared" si="1"/>
        <v>-5493.140000000001</v>
      </c>
      <c r="G82" s="32"/>
    </row>
    <row r="83" spans="1:7" ht="30" customHeight="1">
      <c r="A83" s="7"/>
      <c r="B83" s="11" t="s">
        <v>18</v>
      </c>
      <c r="C83" s="16">
        <v>29</v>
      </c>
      <c r="D83" s="16">
        <v>29</v>
      </c>
      <c r="E83" s="13"/>
      <c r="F83" s="14"/>
      <c r="G83" s="32"/>
    </row>
    <row r="84" spans="1:7" ht="48" customHeight="1">
      <c r="A84" s="7"/>
      <c r="B84" s="11" t="s">
        <v>19</v>
      </c>
      <c r="C84" s="16">
        <v>15</v>
      </c>
      <c r="D84" s="16">
        <v>15</v>
      </c>
      <c r="E84" s="13"/>
      <c r="F84" s="14"/>
      <c r="G84" s="32"/>
    </row>
    <row r="85" spans="1:7" ht="32.25" customHeight="1">
      <c r="A85" s="36" t="s">
        <v>53</v>
      </c>
      <c r="B85" s="37" t="s">
        <v>54</v>
      </c>
      <c r="C85" s="23">
        <f>C86+C89</f>
        <v>83258.8</v>
      </c>
      <c r="D85" s="21">
        <f>D86+D89</f>
        <v>36977.38</v>
      </c>
      <c r="E85" s="24">
        <f t="shared" si="0"/>
        <v>44.412578610309055</v>
      </c>
      <c r="F85" s="25">
        <f t="shared" si="1"/>
        <v>-46281.420000000006</v>
      </c>
      <c r="G85" s="31"/>
    </row>
    <row r="86" spans="1:7" ht="15">
      <c r="A86" s="7" t="s">
        <v>55</v>
      </c>
      <c r="B86" s="15" t="s">
        <v>56</v>
      </c>
      <c r="C86" s="47">
        <v>58663</v>
      </c>
      <c r="D86" s="47">
        <v>24624.41</v>
      </c>
      <c r="E86" s="13">
        <f t="shared" si="0"/>
        <v>41.9760496394661</v>
      </c>
      <c r="F86" s="14">
        <f t="shared" si="1"/>
        <v>-34038.59</v>
      </c>
      <c r="G86" s="32"/>
    </row>
    <row r="87" spans="1:7" ht="27.75" customHeight="1" hidden="1">
      <c r="A87" s="7"/>
      <c r="B87" s="11" t="s">
        <v>17</v>
      </c>
      <c r="C87" s="48"/>
      <c r="D87" s="7"/>
      <c r="E87" s="13" t="e">
        <f t="shared" si="0"/>
        <v>#DIV/0!</v>
      </c>
      <c r="F87" s="14">
        <f aca="true" t="shared" si="2" ref="F87:F122">D87-C87</f>
        <v>0</v>
      </c>
      <c r="G87" s="32"/>
    </row>
    <row r="88" spans="1:7" ht="45.75" customHeight="1" hidden="1">
      <c r="A88" s="7"/>
      <c r="B88" s="11" t="s">
        <v>19</v>
      </c>
      <c r="C88" s="48"/>
      <c r="D88" s="7"/>
      <c r="E88" s="13"/>
      <c r="F88" s="14"/>
      <c r="G88" s="32"/>
    </row>
    <row r="89" spans="1:7" ht="63" customHeight="1">
      <c r="A89" s="7" t="s">
        <v>57</v>
      </c>
      <c r="B89" s="10" t="s">
        <v>58</v>
      </c>
      <c r="C89" s="19">
        <v>24595.8</v>
      </c>
      <c r="D89" s="19">
        <v>12352.97</v>
      </c>
      <c r="E89" s="13">
        <f t="shared" si="0"/>
        <v>50.22390001544979</v>
      </c>
      <c r="F89" s="14">
        <f t="shared" si="2"/>
        <v>-12242.83</v>
      </c>
      <c r="G89" s="32"/>
    </row>
    <row r="90" spans="1:7" ht="23.25" customHeight="1">
      <c r="A90" s="7"/>
      <c r="B90" s="38" t="s">
        <v>121</v>
      </c>
      <c r="C90" s="19">
        <v>0</v>
      </c>
      <c r="D90" s="19">
        <v>0</v>
      </c>
      <c r="E90" s="13">
        <v>0</v>
      </c>
      <c r="F90" s="14">
        <f t="shared" si="2"/>
        <v>0</v>
      </c>
      <c r="G90" s="32"/>
    </row>
    <row r="91" spans="1:7" ht="32.25" customHeight="1">
      <c r="A91" s="7"/>
      <c r="B91" s="11" t="s">
        <v>111</v>
      </c>
      <c r="C91" s="19">
        <v>1475.4</v>
      </c>
      <c r="D91" s="19">
        <v>696.7</v>
      </c>
      <c r="E91" s="13">
        <f t="shared" si="0"/>
        <v>47.22109258506168</v>
      </c>
      <c r="F91" s="14">
        <f t="shared" si="2"/>
        <v>-778.7</v>
      </c>
      <c r="G91" s="32"/>
    </row>
    <row r="92" spans="1:7" ht="31.5" customHeight="1">
      <c r="A92" s="7"/>
      <c r="B92" s="11" t="s">
        <v>18</v>
      </c>
      <c r="C92" s="19">
        <v>4</v>
      </c>
      <c r="D92" s="19">
        <v>4</v>
      </c>
      <c r="E92" s="13"/>
      <c r="F92" s="14"/>
      <c r="G92" s="32"/>
    </row>
    <row r="93" spans="1:7" ht="46.5" customHeight="1">
      <c r="A93" s="7"/>
      <c r="B93" s="11" t="s">
        <v>19</v>
      </c>
      <c r="C93" s="19">
        <v>0</v>
      </c>
      <c r="D93" s="19">
        <v>0</v>
      </c>
      <c r="E93" s="13"/>
      <c r="F93" s="14"/>
      <c r="G93" s="32"/>
    </row>
    <row r="94" spans="1:7" ht="30" customHeight="1">
      <c r="A94" s="36" t="s">
        <v>59</v>
      </c>
      <c r="B94" s="37" t="s">
        <v>124</v>
      </c>
      <c r="C94" s="26">
        <f>C95+C98+C101+C104+C107+C110</f>
        <v>2224</v>
      </c>
      <c r="D94" s="26">
        <f>D95+D98+D101+D104+D107+D110</f>
        <v>330</v>
      </c>
      <c r="E94" s="24">
        <f t="shared" si="0"/>
        <v>14.838129496402876</v>
      </c>
      <c r="F94" s="25">
        <f t="shared" si="2"/>
        <v>-1894</v>
      </c>
      <c r="G94" s="31"/>
    </row>
    <row r="95" spans="1:7" ht="30">
      <c r="A95" s="7" t="s">
        <v>60</v>
      </c>
      <c r="B95" s="15" t="s">
        <v>85</v>
      </c>
      <c r="C95" s="19">
        <v>0</v>
      </c>
      <c r="D95" s="19">
        <v>0</v>
      </c>
      <c r="E95" s="13">
        <v>0</v>
      </c>
      <c r="F95" s="14">
        <f t="shared" si="2"/>
        <v>0</v>
      </c>
      <c r="G95" s="32"/>
    </row>
    <row r="96" spans="1:7" ht="24.75" customHeight="1" hidden="1">
      <c r="A96" s="7"/>
      <c r="B96" s="11" t="s">
        <v>17</v>
      </c>
      <c r="C96" s="19"/>
      <c r="D96" s="19"/>
      <c r="E96" s="13" t="e">
        <f t="shared" si="0"/>
        <v>#DIV/0!</v>
      </c>
      <c r="F96" s="14">
        <f t="shared" si="2"/>
        <v>0</v>
      </c>
      <c r="G96" s="32"/>
    </row>
    <row r="97" spans="1:7" ht="48.75" customHeight="1" hidden="1">
      <c r="A97" s="7"/>
      <c r="B97" s="11" t="s">
        <v>19</v>
      </c>
      <c r="C97" s="19"/>
      <c r="D97" s="19"/>
      <c r="E97" s="13"/>
      <c r="F97" s="14"/>
      <c r="G97" s="32"/>
    </row>
    <row r="98" spans="1:7" ht="15">
      <c r="A98" s="7" t="s">
        <v>61</v>
      </c>
      <c r="B98" s="34" t="s">
        <v>86</v>
      </c>
      <c r="C98" s="19">
        <v>0</v>
      </c>
      <c r="D98" s="19">
        <v>0</v>
      </c>
      <c r="E98" s="13">
        <v>0</v>
      </c>
      <c r="F98" s="14">
        <f t="shared" si="2"/>
        <v>0</v>
      </c>
      <c r="G98" s="32"/>
    </row>
    <row r="99" spans="1:7" ht="15" hidden="1">
      <c r="A99" s="7"/>
      <c r="B99" s="11" t="s">
        <v>17</v>
      </c>
      <c r="C99" s="19">
        <v>15318</v>
      </c>
      <c r="D99" s="19">
        <v>15223</v>
      </c>
      <c r="E99" s="13">
        <f t="shared" si="0"/>
        <v>99.37981459720591</v>
      </c>
      <c r="F99" s="14">
        <f t="shared" si="2"/>
        <v>-95</v>
      </c>
      <c r="G99" s="32"/>
    </row>
    <row r="100" spans="1:7" ht="43.5" customHeight="1" hidden="1">
      <c r="A100" s="7"/>
      <c r="B100" s="11" t="s">
        <v>19</v>
      </c>
      <c r="C100" s="19">
        <v>0</v>
      </c>
      <c r="D100" s="19"/>
      <c r="E100" s="13"/>
      <c r="F100" s="14"/>
      <c r="G100" s="32"/>
    </row>
    <row r="101" spans="1:7" ht="30">
      <c r="A101" s="7" t="s">
        <v>75</v>
      </c>
      <c r="B101" s="11" t="s">
        <v>90</v>
      </c>
      <c r="C101" s="19">
        <v>0</v>
      </c>
      <c r="D101" s="19">
        <v>0</v>
      </c>
      <c r="E101" s="13">
        <v>0</v>
      </c>
      <c r="F101" s="14">
        <f t="shared" si="2"/>
        <v>0</v>
      </c>
      <c r="G101" s="32"/>
    </row>
    <row r="102" spans="1:7" ht="15" hidden="1">
      <c r="A102" s="7"/>
      <c r="B102" s="11" t="s">
        <v>17</v>
      </c>
      <c r="C102" s="19">
        <v>37</v>
      </c>
      <c r="D102" s="19">
        <v>37</v>
      </c>
      <c r="E102" s="13">
        <f t="shared" si="0"/>
        <v>100</v>
      </c>
      <c r="F102" s="14">
        <f t="shared" si="2"/>
        <v>0</v>
      </c>
      <c r="G102" s="32"/>
    </row>
    <row r="103" spans="1:7" ht="45" hidden="1">
      <c r="A103" s="7"/>
      <c r="B103" s="11" t="s">
        <v>19</v>
      </c>
      <c r="C103" s="19">
        <v>0</v>
      </c>
      <c r="D103" s="19"/>
      <c r="E103" s="13"/>
      <c r="F103" s="14"/>
      <c r="G103" s="32"/>
    </row>
    <row r="104" spans="1:7" ht="19.5" customHeight="1">
      <c r="A104" s="7" t="s">
        <v>62</v>
      </c>
      <c r="B104" s="15" t="s">
        <v>93</v>
      </c>
      <c r="C104" s="19">
        <v>0</v>
      </c>
      <c r="D104" s="19">
        <v>0</v>
      </c>
      <c r="E104" s="13">
        <v>0</v>
      </c>
      <c r="F104" s="14">
        <f t="shared" si="2"/>
        <v>0</v>
      </c>
      <c r="G104" s="32"/>
    </row>
    <row r="105" spans="1:7" ht="17.25" customHeight="1" hidden="1">
      <c r="A105" s="7"/>
      <c r="B105" s="11" t="s">
        <v>17</v>
      </c>
      <c r="C105" s="19">
        <v>28079</v>
      </c>
      <c r="D105" s="19">
        <v>24547</v>
      </c>
      <c r="E105" s="13">
        <f t="shared" si="0"/>
        <v>87.42120445884825</v>
      </c>
      <c r="F105" s="14">
        <f t="shared" si="2"/>
        <v>-3532</v>
      </c>
      <c r="G105" s="32"/>
    </row>
    <row r="106" spans="1:7" ht="43.5" customHeight="1" hidden="1">
      <c r="A106" s="7"/>
      <c r="B106" s="11" t="s">
        <v>19</v>
      </c>
      <c r="C106" s="19">
        <v>0</v>
      </c>
      <c r="D106" s="19"/>
      <c r="E106" s="13"/>
      <c r="F106" s="14"/>
      <c r="G106" s="32"/>
    </row>
    <row r="107" spans="1:7" ht="51.75" customHeight="1">
      <c r="A107" s="7" t="s">
        <v>76</v>
      </c>
      <c r="B107" s="39" t="s">
        <v>98</v>
      </c>
      <c r="C107" s="19">
        <v>0</v>
      </c>
      <c r="D107" s="19">
        <v>0</v>
      </c>
      <c r="E107" s="13">
        <v>0</v>
      </c>
      <c r="F107" s="14">
        <f t="shared" si="2"/>
        <v>0</v>
      </c>
      <c r="G107" s="32"/>
    </row>
    <row r="108" spans="1:7" ht="17.25" customHeight="1" hidden="1">
      <c r="A108" s="18"/>
      <c r="B108" s="11" t="s">
        <v>17</v>
      </c>
      <c r="C108" s="19">
        <v>0</v>
      </c>
      <c r="D108" s="19">
        <v>0</v>
      </c>
      <c r="E108" s="13"/>
      <c r="F108" s="14"/>
      <c r="G108" s="32"/>
    </row>
    <row r="109" spans="1:7" ht="45" customHeight="1" hidden="1">
      <c r="A109" s="18"/>
      <c r="B109" s="11" t="s">
        <v>19</v>
      </c>
      <c r="C109" s="19">
        <v>0</v>
      </c>
      <c r="D109" s="19"/>
      <c r="E109" s="13"/>
      <c r="F109" s="14"/>
      <c r="G109" s="32"/>
    </row>
    <row r="110" spans="1:7" ht="34.5" customHeight="1">
      <c r="A110" s="7" t="s">
        <v>100</v>
      </c>
      <c r="B110" s="39" t="s">
        <v>99</v>
      </c>
      <c r="C110" s="19">
        <v>2224</v>
      </c>
      <c r="D110" s="19">
        <v>330</v>
      </c>
      <c r="E110" s="13">
        <f t="shared" si="0"/>
        <v>14.838129496402876</v>
      </c>
      <c r="F110" s="14">
        <f t="shared" si="2"/>
        <v>-1894</v>
      </c>
      <c r="G110" s="32"/>
    </row>
    <row r="111" spans="1:7" ht="31.5" customHeight="1">
      <c r="A111" s="7"/>
      <c r="B111" s="11" t="s">
        <v>111</v>
      </c>
      <c r="C111" s="18">
        <v>0</v>
      </c>
      <c r="D111" s="18">
        <v>0</v>
      </c>
      <c r="E111" s="13">
        <v>0</v>
      </c>
      <c r="F111" s="14">
        <f t="shared" si="2"/>
        <v>0</v>
      </c>
      <c r="G111" s="32"/>
    </row>
    <row r="112" spans="1:7" ht="32.25" customHeight="1">
      <c r="A112" s="7"/>
      <c r="B112" s="11" t="s">
        <v>18</v>
      </c>
      <c r="C112" s="18">
        <v>0</v>
      </c>
      <c r="D112" s="18">
        <v>0</v>
      </c>
      <c r="E112" s="13"/>
      <c r="F112" s="14"/>
      <c r="G112" s="32"/>
    </row>
    <row r="113" spans="1:7" ht="47.25" customHeight="1">
      <c r="A113" s="7"/>
      <c r="B113" s="11" t="s">
        <v>19</v>
      </c>
      <c r="C113" s="18">
        <v>0</v>
      </c>
      <c r="D113" s="18">
        <v>0</v>
      </c>
      <c r="E113" s="13"/>
      <c r="F113" s="14"/>
      <c r="G113" s="32"/>
    </row>
    <row r="114" spans="1:7" ht="15">
      <c r="A114" s="36" t="s">
        <v>63</v>
      </c>
      <c r="B114" s="40" t="s">
        <v>64</v>
      </c>
      <c r="C114" s="26">
        <f>C115+C116+C119+C120+C121</f>
        <v>141582.8</v>
      </c>
      <c r="D114" s="26">
        <f>D115+D116+D119+D120+D121</f>
        <v>50511.7</v>
      </c>
      <c r="E114" s="24">
        <f t="shared" si="0"/>
        <v>35.67643809841308</v>
      </c>
      <c r="F114" s="25">
        <f t="shared" si="2"/>
        <v>-91071.09999999999</v>
      </c>
      <c r="G114" s="31"/>
    </row>
    <row r="115" spans="1:7" ht="15">
      <c r="A115" s="7" t="s">
        <v>65</v>
      </c>
      <c r="B115" s="15" t="s">
        <v>66</v>
      </c>
      <c r="C115" s="19">
        <v>4383.8</v>
      </c>
      <c r="D115" s="19">
        <v>2354.05</v>
      </c>
      <c r="E115" s="13">
        <f t="shared" si="0"/>
        <v>53.698845750262336</v>
      </c>
      <c r="F115" s="14">
        <f t="shared" si="2"/>
        <v>-2029.75</v>
      </c>
      <c r="G115" s="32"/>
    </row>
    <row r="116" spans="1:7" ht="30">
      <c r="A116" s="18">
        <v>1002</v>
      </c>
      <c r="B116" s="15" t="s">
        <v>67</v>
      </c>
      <c r="C116" s="19">
        <v>0</v>
      </c>
      <c r="D116" s="19">
        <v>0</v>
      </c>
      <c r="E116" s="13">
        <v>0</v>
      </c>
      <c r="F116" s="14">
        <f t="shared" si="2"/>
        <v>0</v>
      </c>
      <c r="G116" s="32"/>
    </row>
    <row r="117" spans="1:7" ht="17.25" customHeight="1" hidden="1">
      <c r="A117" s="18"/>
      <c r="B117" s="11" t="s">
        <v>17</v>
      </c>
      <c r="C117" s="19"/>
      <c r="D117" s="19"/>
      <c r="E117" s="13" t="e">
        <f t="shared" si="0"/>
        <v>#DIV/0!</v>
      </c>
      <c r="F117" s="14">
        <f t="shared" si="2"/>
        <v>0</v>
      </c>
      <c r="G117" s="32"/>
    </row>
    <row r="118" spans="1:7" ht="45" customHeight="1" hidden="1">
      <c r="A118" s="18"/>
      <c r="B118" s="11" t="s">
        <v>19</v>
      </c>
      <c r="C118" s="19"/>
      <c r="D118" s="19"/>
      <c r="E118" s="13"/>
      <c r="F118" s="14"/>
      <c r="G118" s="32"/>
    </row>
    <row r="119" spans="1:7" ht="33" customHeight="1">
      <c r="A119" s="18">
        <v>1003</v>
      </c>
      <c r="B119" s="11" t="s">
        <v>68</v>
      </c>
      <c r="C119" s="19">
        <v>42051</v>
      </c>
      <c r="D119" s="19">
        <v>5360.94</v>
      </c>
      <c r="E119" s="13">
        <f t="shared" si="0"/>
        <v>12.748662338588856</v>
      </c>
      <c r="F119" s="14">
        <f t="shared" si="2"/>
        <v>-36690.06</v>
      </c>
      <c r="G119" s="32"/>
    </row>
    <row r="120" spans="1:7" ht="18.75" customHeight="1">
      <c r="A120" s="18">
        <v>1004</v>
      </c>
      <c r="B120" s="11" t="s">
        <v>88</v>
      </c>
      <c r="C120" s="19">
        <v>91661</v>
      </c>
      <c r="D120" s="19">
        <v>41072.02</v>
      </c>
      <c r="E120" s="13">
        <f t="shared" si="0"/>
        <v>44.80860998679918</v>
      </c>
      <c r="F120" s="14">
        <f t="shared" si="2"/>
        <v>-50588.98</v>
      </c>
      <c r="G120" s="32"/>
    </row>
    <row r="121" spans="1:7" ht="44.25" customHeight="1">
      <c r="A121" s="18">
        <v>1006</v>
      </c>
      <c r="B121" s="15" t="s">
        <v>69</v>
      </c>
      <c r="C121" s="19">
        <v>3487</v>
      </c>
      <c r="D121" s="19">
        <v>1724.69</v>
      </c>
      <c r="E121" s="13">
        <f t="shared" si="0"/>
        <v>49.46056782334385</v>
      </c>
      <c r="F121" s="14">
        <f t="shared" si="2"/>
        <v>-1762.31</v>
      </c>
      <c r="G121" s="32"/>
    </row>
    <row r="122" spans="1:7" ht="28.5" customHeight="1">
      <c r="A122" s="18"/>
      <c r="B122" s="11" t="s">
        <v>111</v>
      </c>
      <c r="C122" s="19">
        <v>2531</v>
      </c>
      <c r="D122" s="19">
        <v>1359.97</v>
      </c>
      <c r="E122" s="13">
        <f t="shared" si="0"/>
        <v>53.732516791781904</v>
      </c>
      <c r="F122" s="14">
        <f t="shared" si="2"/>
        <v>-1171.03</v>
      </c>
      <c r="G122" s="32"/>
    </row>
    <row r="123" spans="1:7" ht="31.5" customHeight="1">
      <c r="A123" s="18"/>
      <c r="B123" s="11" t="s">
        <v>18</v>
      </c>
      <c r="C123" s="18">
        <v>7</v>
      </c>
      <c r="D123" s="18">
        <v>7</v>
      </c>
      <c r="E123" s="13"/>
      <c r="F123" s="14"/>
      <c r="G123" s="32"/>
    </row>
    <row r="124" spans="1:7" ht="48" customHeight="1">
      <c r="A124" s="18"/>
      <c r="B124" s="11" t="s">
        <v>19</v>
      </c>
      <c r="C124" s="19">
        <v>1.5</v>
      </c>
      <c r="D124" s="18">
        <v>2</v>
      </c>
      <c r="E124" s="13"/>
      <c r="F124" s="14"/>
      <c r="G124" s="32"/>
    </row>
    <row r="125" spans="1:7" ht="17.25" customHeight="1">
      <c r="A125" s="41">
        <v>1100</v>
      </c>
      <c r="B125" s="42" t="s">
        <v>87</v>
      </c>
      <c r="C125" s="41">
        <f>C126+C128+C129+C130</f>
        <v>82067.79999999999</v>
      </c>
      <c r="D125" s="43">
        <f>D126+D128+D129+D130</f>
        <v>36246.99</v>
      </c>
      <c r="E125" s="24">
        <f aca="true" t="shared" si="3" ref="E125:E131">D125/C125*100</f>
        <v>44.16712766761142</v>
      </c>
      <c r="F125" s="25">
        <f aca="true" t="shared" si="4" ref="F125:F131">D125-C125</f>
        <v>-45820.80999999999</v>
      </c>
      <c r="G125" s="31"/>
    </row>
    <row r="126" spans="1:7" ht="20.25" customHeight="1">
      <c r="A126" s="18">
        <v>1101</v>
      </c>
      <c r="B126" s="11" t="s">
        <v>101</v>
      </c>
      <c r="C126" s="18">
        <v>0</v>
      </c>
      <c r="D126" s="18">
        <v>0</v>
      </c>
      <c r="E126" s="13">
        <v>0</v>
      </c>
      <c r="F126" s="14">
        <f t="shared" si="4"/>
        <v>0</v>
      </c>
      <c r="G126" s="32"/>
    </row>
    <row r="127" spans="1:7" ht="20.25" customHeight="1">
      <c r="A127" s="18"/>
      <c r="B127" s="38" t="s">
        <v>121</v>
      </c>
      <c r="C127" s="18">
        <v>0</v>
      </c>
      <c r="D127" s="18">
        <v>0</v>
      </c>
      <c r="E127" s="13">
        <v>0</v>
      </c>
      <c r="F127" s="14">
        <f t="shared" si="4"/>
        <v>0</v>
      </c>
      <c r="G127" s="32"/>
    </row>
    <row r="128" spans="1:7" ht="20.25" customHeight="1">
      <c r="A128" s="18">
        <v>1102</v>
      </c>
      <c r="B128" s="11" t="s">
        <v>102</v>
      </c>
      <c r="C128" s="19">
        <v>61152.4</v>
      </c>
      <c r="D128" s="19">
        <v>34503.43</v>
      </c>
      <c r="E128" s="13">
        <f t="shared" si="3"/>
        <v>56.42203740163918</v>
      </c>
      <c r="F128" s="14">
        <f t="shared" si="4"/>
        <v>-26648.97</v>
      </c>
      <c r="G128" s="32"/>
    </row>
    <row r="129" spans="1:7" ht="17.25" customHeight="1">
      <c r="A129" s="18">
        <v>1103</v>
      </c>
      <c r="B129" s="11" t="s">
        <v>103</v>
      </c>
      <c r="C129" s="18">
        <v>18000</v>
      </c>
      <c r="D129" s="19">
        <v>500</v>
      </c>
      <c r="E129" s="13">
        <f t="shared" si="3"/>
        <v>2.7777777777777777</v>
      </c>
      <c r="F129" s="14">
        <f t="shared" si="4"/>
        <v>-17500</v>
      </c>
      <c r="G129" s="32"/>
    </row>
    <row r="130" spans="1:7" ht="37.5" customHeight="1">
      <c r="A130" s="18">
        <v>1105</v>
      </c>
      <c r="B130" s="11" t="s">
        <v>104</v>
      </c>
      <c r="C130" s="19">
        <v>2915.4</v>
      </c>
      <c r="D130" s="19">
        <v>1243.56</v>
      </c>
      <c r="E130" s="13">
        <f t="shared" si="3"/>
        <v>42.65486725663716</v>
      </c>
      <c r="F130" s="14">
        <f>D130-C130</f>
        <v>-1671.8400000000001</v>
      </c>
      <c r="G130" s="32"/>
    </row>
    <row r="131" spans="1:7" ht="31.5" customHeight="1">
      <c r="A131" s="18"/>
      <c r="B131" s="11" t="s">
        <v>111</v>
      </c>
      <c r="C131" s="19">
        <v>2119</v>
      </c>
      <c r="D131" s="19">
        <v>955.24</v>
      </c>
      <c r="E131" s="13">
        <f t="shared" si="3"/>
        <v>45.079754601226995</v>
      </c>
      <c r="F131" s="14">
        <f t="shared" si="4"/>
        <v>-1163.76</v>
      </c>
      <c r="G131" s="32"/>
    </row>
    <row r="132" spans="1:7" ht="30.75" customHeight="1">
      <c r="A132" s="18"/>
      <c r="B132" s="11" t="s">
        <v>18</v>
      </c>
      <c r="C132" s="18">
        <v>6</v>
      </c>
      <c r="D132" s="18">
        <v>6</v>
      </c>
      <c r="E132" s="24"/>
      <c r="F132" s="25"/>
      <c r="G132" s="31"/>
    </row>
    <row r="133" spans="1:7" ht="48" customHeight="1">
      <c r="A133" s="18"/>
      <c r="B133" s="11" t="s">
        <v>19</v>
      </c>
      <c r="C133" s="18">
        <v>0</v>
      </c>
      <c r="D133" s="18">
        <v>0</v>
      </c>
      <c r="E133" s="24"/>
      <c r="F133" s="25"/>
      <c r="G133" s="31"/>
    </row>
    <row r="134" spans="1:7" ht="29.25" customHeight="1">
      <c r="A134" s="41">
        <v>1200</v>
      </c>
      <c r="B134" s="42" t="s">
        <v>105</v>
      </c>
      <c r="C134" s="41">
        <f>SUM(C135)</f>
        <v>1300</v>
      </c>
      <c r="D134" s="41">
        <f>SUM(D135)</f>
        <v>586</v>
      </c>
      <c r="E134" s="24">
        <f>D134/C134*100</f>
        <v>45.07692307692307</v>
      </c>
      <c r="F134" s="25">
        <f>D134-C134</f>
        <v>-714</v>
      </c>
      <c r="G134" s="31"/>
    </row>
    <row r="135" spans="1:7" ht="28.5" customHeight="1">
      <c r="A135" s="18">
        <v>1202</v>
      </c>
      <c r="B135" s="11" t="s">
        <v>106</v>
      </c>
      <c r="C135" s="18">
        <v>1300</v>
      </c>
      <c r="D135" s="18">
        <v>586</v>
      </c>
      <c r="E135" s="13">
        <f>D135/C135*100</f>
        <v>45.07692307692307</v>
      </c>
      <c r="F135" s="14">
        <f>D135-C135</f>
        <v>-714</v>
      </c>
      <c r="G135" s="32"/>
    </row>
    <row r="136" spans="1:7" ht="43.5" customHeight="1">
      <c r="A136" s="41">
        <v>1300</v>
      </c>
      <c r="B136" s="42" t="s">
        <v>81</v>
      </c>
      <c r="C136" s="43">
        <v>36545.8</v>
      </c>
      <c r="D136" s="43">
        <v>14009.26</v>
      </c>
      <c r="E136" s="24">
        <f>D136/C136*100</f>
        <v>38.33343366405989</v>
      </c>
      <c r="F136" s="25">
        <f>D136-C136</f>
        <v>-22536.54</v>
      </c>
      <c r="G136" s="31"/>
    </row>
    <row r="137" spans="1:7" ht="15">
      <c r="A137" s="18"/>
      <c r="B137" s="37" t="s">
        <v>70</v>
      </c>
      <c r="C137" s="23">
        <f>C11+C36+C47+C59+C71+C85+C94+C114+C125+C134+C136+C69</f>
        <v>3633190.5499999993</v>
      </c>
      <c r="D137" s="23">
        <f>D11+D36+D47+D59+D71+D85+D94+D114+D125+D134+D136+D69</f>
        <v>1684826.3299999998</v>
      </c>
      <c r="E137" s="24">
        <f>D137/C137*100</f>
        <v>46.37318926198352</v>
      </c>
      <c r="F137" s="25">
        <f>D137-C137</f>
        <v>-1948364.2199999995</v>
      </c>
      <c r="G137" s="31"/>
    </row>
    <row r="138" spans="1:7" ht="15">
      <c r="A138" s="57" t="s">
        <v>120</v>
      </c>
      <c r="B138" s="57"/>
      <c r="C138" s="57"/>
      <c r="D138" s="57"/>
      <c r="E138" s="57"/>
      <c r="F138" s="57"/>
      <c r="G138" s="52"/>
    </row>
    <row r="139" spans="1:7" ht="45">
      <c r="A139" s="6" t="s">
        <v>0</v>
      </c>
      <c r="B139" s="6" t="s">
        <v>1</v>
      </c>
      <c r="C139" s="18" t="s">
        <v>2</v>
      </c>
      <c r="D139" s="20" t="s">
        <v>3</v>
      </c>
      <c r="E139" s="18" t="s">
        <v>4</v>
      </c>
      <c r="F139" s="18" t="s">
        <v>5</v>
      </c>
      <c r="G139" s="29"/>
    </row>
    <row r="140" spans="1:7" ht="28.5">
      <c r="A140" s="44" t="s">
        <v>118</v>
      </c>
      <c r="B140" s="45" t="s">
        <v>119</v>
      </c>
      <c r="C140" s="49">
        <v>-150441.06</v>
      </c>
      <c r="D140" s="49">
        <v>-33142.79</v>
      </c>
      <c r="E140" s="22">
        <f>D140/C140</f>
        <v>0.22030415100771028</v>
      </c>
      <c r="F140" s="23">
        <f>D140-C140</f>
        <v>117298.26999999999</v>
      </c>
      <c r="G140" s="30"/>
    </row>
  </sheetData>
  <sheetProtection/>
  <mergeCells count="5">
    <mergeCell ref="A1:F1"/>
    <mergeCell ref="A2:F2"/>
    <mergeCell ref="A8:F8"/>
    <mergeCell ref="A138:F138"/>
    <mergeCell ref="G56:H5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2016-03-14T07:08:21Z</dcterms:modified>
  <cp:category/>
  <cp:version/>
  <cp:contentType/>
  <cp:contentStatus/>
</cp:coreProperties>
</file>