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4 кв. 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<sst xmlns="http://schemas.openxmlformats.org/spreadsheetml/2006/main" count="204" uniqueCount="133">
  <si>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</si>
  <si>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</si>
  <si>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</si>
  <si>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</si>
  <si>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</si>
  <si>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</si>
  <si>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</si>
  <si>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</si>
  <si>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</si>
  <si>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</si>
  <si>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</si>
  <si>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</si>
  <si>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</si>
  <si>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</si>
  <si>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</si>
  <si>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</si>
  <si>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</si>
  <si>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</si>
  <si>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</si>
  <si>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</si>
  <si>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</si>
  <si>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</si>
  <si>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</si>
  <si>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</si>
  <si>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</si>
  <si>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</si>
  <si>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</si>
  <si>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</si>
  <si>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</si>
  <si>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</si>
  <si>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</si>
  <si>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</si>
  <si>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</si>
  <si>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</si>
  <si>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</si>
  <si>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</si>
  <si>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</si>
  <si>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</si>
  <si>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</si>
  <si>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</si>
  <si>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</si>
  <si>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</si>
  <si>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</si>
  <si>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</si>
  <si>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</si>
  <si>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</si>
  <si>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</si>
  <si>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</si>
  <si>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</si>
  <si>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</si>
  <si>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</si>
  <si>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</si>
  <si>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</si>
  <si>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</si>
  <si>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</si>
  <si>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</si>
  <si>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</si>
  <si>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</si>
  <si>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</si>
  <si>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</si>
  <si>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</si>
  <si>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</si>
  <si>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</si>
  <si>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</si>
  <si>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</si>
  <si>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</si>
  <si>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</si>
  <si>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</si>
  <si>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</si>
  <si>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</si>
  <si>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</si>
  <si>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</si>
  <si>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</si>
  <si>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</si>
  <si>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</si>
  <si>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</si>
  <si>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</si>
  <si>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</si>
  <si>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</si>
  <si>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</si>
  <si>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</si>
  <si>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</si>
  <si>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</si>
  <si>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</si>
  <si>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</si>
  <si>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</si>
  <si>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</si>
  <si>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</si>
  <si>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</si>
  <si>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</si>
  <si>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</si>
  <si>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</si>
  <si>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</si>
  <si>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</si>
  <si>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</si>
  <si>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</si>
  <si>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</si>
  <si>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</si>
  <si>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</si>
  <si>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</si>
  <si>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</si>
  <si>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</si>
  <si>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</si>
  <si>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</si>
  <si>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</si>
  <si>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</si>
  <si>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</si>
  <si>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</si>
  <si>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</si>
  <si>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</si>
  <si>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</si>
  <si>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</si>
  <si>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</si>
  <si>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</si>
  <si>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</si>
  <si>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</si>
  <si>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</si>
  <si>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</si>
  <si>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</si>
  <si>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</si>
  <si>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</si>
  <si>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</si>
  <si>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</si>
  <si>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</si>
  <si>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Здравоохранение</t>
  </si>
  <si>
    <t>0600</t>
  </si>
  <si>
    <t>Охрана окружающей среды</t>
  </si>
  <si>
    <t>0605</t>
  </si>
  <si>
    <t>Другие вопросы в области охраны окружающей среды</t>
  </si>
  <si>
    <t>Налоговые и неналоговые доходы</t>
  </si>
  <si>
    <t>188</t>
  </si>
  <si>
    <t>62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</si>
  <si>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(на 01 января 2016 г)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</si>
</sst>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\+#,##0;\-#,##0"/>
    <numFmt numFmtId="175" formatCode="0000"/>
    <numFmt numFmtId="176" formatCode="0.000"/>
    <numFmt numFmtId="177" formatCode="#,##0.0"/>
    <numFmt numFmtId="178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4" fillId="0" borderId="10" xfId="62" applyNumberFormat="1" applyFont="1" applyFill="1" applyBorder="1" applyAlignment="1">
      <alignment/>
      <protection/>
    </xf>
    <xf numFmtId="0" fontId="55" fillId="0" borderId="10" xfId="64" applyFont="1" applyFill="1" applyBorder="1" applyAlignment="1">
      <alignment wrapText="1"/>
      <protection/>
    </xf>
    <xf numFmtId="0" fontId="0" fillId="0" borderId="0" xfId="0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55" fillId="0" borderId="10" xfId="57" applyNumberFormat="1" applyFont="1" applyFill="1" applyBorder="1" applyAlignment="1">
      <alignment horizontal="center"/>
      <protection/>
    </xf>
    <xf numFmtId="3" fontId="3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14" sqref="V14"/>
    </sheetView>
  </sheetViews>
  <sheetFormatPr defaultColWidth="9.140625" defaultRowHeight="15"/>
  <cols>
    <col min="1" max="1" width="16.00390625" style="4" customWidth="1"/>
    <col min="2" max="2" width="31.57421875" style="12" customWidth="1"/>
    <col min="3" max="3" width="14.7109375" style="26" customWidth="1"/>
    <col min="4" max="4" width="12.421875" style="43" bestFit="1" customWidth="1"/>
    <col min="5" max="5" width="8.8515625" style="39" bestFit="1" customWidth="1"/>
    <col min="6" max="6" width="10.8515625" style="39" bestFit="1" customWidth="1"/>
    <col min="7" max="16384" width="9.140625" style="4" customWidth="1"/>
  </cols>
  <sheetData>
    <row r="1" spans="1:6" ht="58.5" customHeight="1">
      <c r="A1" s="46" t="s">
        <v>132</v>
      </c>
      <c r="B1" s="46"/>
      <c r="C1" s="46"/>
      <c r="D1" s="46"/>
      <c r="E1" s="46"/>
      <c r="F1" s="46"/>
    </row>
    <row r="2" spans="1:6" ht="21" customHeight="1">
      <c r="A2" s="47" t="s">
        <v>116</v>
      </c>
      <c r="B2" s="47"/>
      <c r="C2" s="47"/>
      <c r="D2" s="47"/>
      <c r="E2" s="47"/>
      <c r="F2" s="47"/>
    </row>
    <row r="3" spans="1:6" ht="45">
      <c r="A3" s="1" t="s">
        <v>0</v>
      </c>
      <c r="B3" s="1" t="s">
        <v>1</v>
      </c>
      <c r="C3" s="17" t="s">
        <v>2</v>
      </c>
      <c r="D3" s="19" t="s">
        <v>3</v>
      </c>
      <c r="E3" s="17" t="s">
        <v>4</v>
      </c>
      <c r="F3" s="17" t="s">
        <v>5</v>
      </c>
    </row>
    <row r="4" spans="1:6" ht="28.5">
      <c r="A4" s="3">
        <v>10000000000000000</v>
      </c>
      <c r="B4" s="8" t="s">
        <v>129</v>
      </c>
      <c r="C4" s="20">
        <v>1490148</v>
      </c>
      <c r="D4" s="20">
        <v>1486782</v>
      </c>
      <c r="E4" s="21">
        <f>D4/C4</f>
        <v>0.9977411639649216</v>
      </c>
      <c r="F4" s="22">
        <f>D4-C4</f>
        <v>-3366</v>
      </c>
    </row>
    <row r="5" spans="1:6" ht="28.5">
      <c r="A5" s="3">
        <v>20000000000000000</v>
      </c>
      <c r="B5" s="8" t="s">
        <v>6</v>
      </c>
      <c r="C5" s="20">
        <v>2119409</v>
      </c>
      <c r="D5" s="20">
        <v>2102827</v>
      </c>
      <c r="E5" s="21">
        <f>D5/C5</f>
        <v>0.9921761207959389</v>
      </c>
      <c r="F5" s="22">
        <f>D5-C5</f>
        <v>-16582</v>
      </c>
    </row>
    <row r="6" spans="1:6" ht="57">
      <c r="A6" s="3">
        <v>30000000000000000</v>
      </c>
      <c r="B6" s="9" t="s">
        <v>7</v>
      </c>
      <c r="C6" s="20"/>
      <c r="D6" s="20"/>
      <c r="E6" s="21"/>
      <c r="F6" s="22">
        <f>D6-C6</f>
        <v>0</v>
      </c>
    </row>
    <row r="7" spans="1:6" ht="15">
      <c r="A7" s="2"/>
      <c r="B7" s="8" t="s">
        <v>8</v>
      </c>
      <c r="C7" s="20">
        <f>C4+C5+C6</f>
        <v>3609557</v>
      </c>
      <c r="D7" s="20">
        <f>D4+D5+D6</f>
        <v>3589609</v>
      </c>
      <c r="E7" s="21">
        <f>D7/C7</f>
        <v>0.9944735600518291</v>
      </c>
      <c r="F7" s="22">
        <f>D7-C7</f>
        <v>-19948</v>
      </c>
    </row>
    <row r="8" spans="1:6" ht="15">
      <c r="A8" s="48" t="s">
        <v>117</v>
      </c>
      <c r="B8" s="49"/>
      <c r="C8" s="49"/>
      <c r="D8" s="49"/>
      <c r="E8" s="49"/>
      <c r="F8" s="49"/>
    </row>
    <row r="9" spans="1:6" ht="90">
      <c r="A9" s="2" t="s">
        <v>9</v>
      </c>
      <c r="B9" s="2" t="s">
        <v>10</v>
      </c>
      <c r="C9" s="17" t="s">
        <v>2</v>
      </c>
      <c r="D9" s="17" t="s">
        <v>11</v>
      </c>
      <c r="E9" s="17" t="s">
        <v>4</v>
      </c>
      <c r="F9" s="17" t="s">
        <v>5</v>
      </c>
    </row>
    <row r="10" spans="1:6" ht="15">
      <c r="A10" s="2">
        <v>1</v>
      </c>
      <c r="B10" s="2">
        <v>2</v>
      </c>
      <c r="C10" s="17">
        <v>3</v>
      </c>
      <c r="D10" s="17">
        <v>4</v>
      </c>
      <c r="E10" s="17" t="s">
        <v>12</v>
      </c>
      <c r="F10" s="17" t="s">
        <v>13</v>
      </c>
    </row>
    <row r="11" spans="1:6" ht="28.5">
      <c r="A11" s="5" t="s">
        <v>14</v>
      </c>
      <c r="B11" s="8" t="s">
        <v>15</v>
      </c>
      <c r="C11" s="22">
        <f>C12+C15+C19+C23+C24+C28+C31+C32</f>
        <v>218649</v>
      </c>
      <c r="D11" s="22">
        <f>D12+D15+D19+D23+D24+D28+D31+D32</f>
        <v>213927</v>
      </c>
      <c r="E11" s="23">
        <f aca="true" t="shared" si="0" ref="E11:E122">D11/C11*100</f>
        <v>97.84037429853326</v>
      </c>
      <c r="F11" s="24">
        <f>D11-C11</f>
        <v>-4722</v>
      </c>
    </row>
    <row r="12" spans="1:6" ht="45.75" customHeight="1">
      <c r="A12" s="6" t="s">
        <v>16</v>
      </c>
      <c r="B12" s="11" t="s">
        <v>77</v>
      </c>
      <c r="C12" s="16">
        <v>1700</v>
      </c>
      <c r="D12" s="16">
        <v>1677</v>
      </c>
      <c r="E12" s="13">
        <f t="shared" si="0"/>
        <v>98.6470588235294</v>
      </c>
      <c r="F12" s="14">
        <f aca="true" t="shared" si="1" ref="F12:F86">D12-C12</f>
        <v>-23</v>
      </c>
    </row>
    <row r="13" spans="1:6" ht="30" customHeight="1">
      <c r="A13" s="6"/>
      <c r="B13" s="11" t="s">
        <v>111</v>
      </c>
      <c r="C13" s="16">
        <v>1370</v>
      </c>
      <c r="D13" s="16">
        <v>1357</v>
      </c>
      <c r="E13" s="13">
        <f t="shared" si="0"/>
        <v>99.05109489051095</v>
      </c>
      <c r="F13" s="14">
        <f t="shared" si="1"/>
        <v>-13</v>
      </c>
    </row>
    <row r="14" spans="1:6" ht="37.5" customHeight="1">
      <c r="A14" s="6"/>
      <c r="B14" s="11" t="s">
        <v>112</v>
      </c>
      <c r="C14" s="16">
        <v>1</v>
      </c>
      <c r="D14" s="16">
        <v>1</v>
      </c>
      <c r="E14" s="13"/>
      <c r="F14" s="14"/>
    </row>
    <row r="15" spans="1:6" ht="96" customHeight="1">
      <c r="A15" s="6" t="s">
        <v>20</v>
      </c>
      <c r="B15" s="11" t="s">
        <v>78</v>
      </c>
      <c r="C15" s="16">
        <v>13000</v>
      </c>
      <c r="D15" s="16">
        <v>12721</v>
      </c>
      <c r="E15" s="13">
        <f t="shared" si="0"/>
        <v>97.85384615384616</v>
      </c>
      <c r="F15" s="14">
        <f t="shared" si="1"/>
        <v>-279</v>
      </c>
    </row>
    <row r="16" spans="1:6" ht="28.5">
      <c r="A16" s="6"/>
      <c r="B16" s="11" t="s">
        <v>111</v>
      </c>
      <c r="C16" s="16">
        <f>5905.84+251.2</f>
        <v>6157.04</v>
      </c>
      <c r="D16" s="16">
        <f>5905.3+251.2</f>
        <v>6156.5</v>
      </c>
      <c r="E16" s="13">
        <f t="shared" si="0"/>
        <v>99.99122955186259</v>
      </c>
      <c r="F16" s="14">
        <f t="shared" si="1"/>
        <v>-0.5399999999999636</v>
      </c>
    </row>
    <row r="17" spans="1:6" ht="48" customHeight="1">
      <c r="A17" s="6"/>
      <c r="B17" s="11" t="s">
        <v>113</v>
      </c>
      <c r="C17" s="16">
        <v>10</v>
      </c>
      <c r="D17" s="16">
        <v>10</v>
      </c>
      <c r="E17" s="13"/>
      <c r="F17" s="14"/>
    </row>
    <row r="18" spans="1:6" ht="48" customHeight="1">
      <c r="A18" s="6"/>
      <c r="B18" s="11" t="s">
        <v>19</v>
      </c>
      <c r="C18" s="16">
        <v>4</v>
      </c>
      <c r="D18" s="16">
        <v>4</v>
      </c>
      <c r="E18" s="13"/>
      <c r="F18" s="14"/>
    </row>
    <row r="19" spans="1:6" ht="53.25" customHeight="1">
      <c r="A19" s="6" t="s">
        <v>21</v>
      </c>
      <c r="B19" s="27" t="s">
        <v>79</v>
      </c>
      <c r="C19" s="16">
        <v>129394</v>
      </c>
      <c r="D19" s="44">
        <v>126876</v>
      </c>
      <c r="E19" s="13">
        <f t="shared" si="0"/>
        <v>98.05400559531354</v>
      </c>
      <c r="F19" s="14">
        <f t="shared" si="1"/>
        <v>-2518</v>
      </c>
    </row>
    <row r="20" spans="1:6" ht="30" customHeight="1">
      <c r="A20" s="28"/>
      <c r="B20" s="11" t="s">
        <v>111</v>
      </c>
      <c r="C20" s="16">
        <f>73291.81+24.1</f>
        <v>73315.91</v>
      </c>
      <c r="D20" s="16">
        <f>72815.02+24.1</f>
        <v>72839.12000000001</v>
      </c>
      <c r="E20" s="13">
        <f t="shared" si="0"/>
        <v>99.34967730742208</v>
      </c>
      <c r="F20" s="14">
        <f t="shared" si="1"/>
        <v>-476.7899999999936</v>
      </c>
    </row>
    <row r="21" spans="1:6" ht="30" customHeight="1">
      <c r="A21" s="6"/>
      <c r="B21" s="11" t="s">
        <v>18</v>
      </c>
      <c r="C21" s="7" t="s">
        <v>130</v>
      </c>
      <c r="D21" s="16">
        <v>182</v>
      </c>
      <c r="E21" s="13"/>
      <c r="F21" s="14"/>
    </row>
    <row r="22" spans="1:6" ht="45.75" customHeight="1">
      <c r="A22" s="6"/>
      <c r="B22" s="11" t="s">
        <v>19</v>
      </c>
      <c r="C22" s="7" t="s">
        <v>131</v>
      </c>
      <c r="D22" s="16">
        <v>66</v>
      </c>
      <c r="E22" s="13"/>
      <c r="F22" s="14"/>
    </row>
    <row r="23" spans="1:6" ht="45.75" customHeight="1">
      <c r="A23" s="6" t="s">
        <v>114</v>
      </c>
      <c r="B23" s="11" t="s">
        <v>115</v>
      </c>
      <c r="C23" s="16">
        <v>0</v>
      </c>
      <c r="D23" s="16">
        <v>0</v>
      </c>
      <c r="E23" s="13">
        <v>0</v>
      </c>
      <c r="F23" s="14">
        <f>D23-C23</f>
        <v>0</v>
      </c>
    </row>
    <row r="24" spans="1:6" ht="76.5" customHeight="1">
      <c r="A24" s="7" t="s">
        <v>22</v>
      </c>
      <c r="B24" s="11" t="s">
        <v>80</v>
      </c>
      <c r="C24" s="16">
        <v>31819</v>
      </c>
      <c r="D24" s="16">
        <v>31583</v>
      </c>
      <c r="E24" s="13">
        <f t="shared" si="0"/>
        <v>99.25830478644835</v>
      </c>
      <c r="F24" s="14">
        <f t="shared" si="1"/>
        <v>-236</v>
      </c>
    </row>
    <row r="25" spans="1:6" ht="31.5" customHeight="1">
      <c r="A25" s="28"/>
      <c r="B25" s="11" t="s">
        <v>111</v>
      </c>
      <c r="C25" s="16">
        <v>19508</v>
      </c>
      <c r="D25" s="16">
        <v>19400</v>
      </c>
      <c r="E25" s="13">
        <f t="shared" si="0"/>
        <v>99.44638097190897</v>
      </c>
      <c r="F25" s="14">
        <f t="shared" si="1"/>
        <v>-108</v>
      </c>
    </row>
    <row r="26" spans="1:6" ht="45" customHeight="1">
      <c r="A26" s="6"/>
      <c r="B26" s="11" t="s">
        <v>113</v>
      </c>
      <c r="C26" s="16">
        <v>54</v>
      </c>
      <c r="D26" s="16">
        <v>54</v>
      </c>
      <c r="E26" s="13"/>
      <c r="F26" s="14"/>
    </row>
    <row r="27" spans="1:6" ht="48.75" customHeight="1">
      <c r="A27" s="6"/>
      <c r="B27" s="11" t="s">
        <v>19</v>
      </c>
      <c r="C27" s="16">
        <v>6</v>
      </c>
      <c r="D27" s="16">
        <v>6</v>
      </c>
      <c r="E27" s="13"/>
      <c r="F27" s="14"/>
    </row>
    <row r="28" spans="1:6" ht="31.5" customHeight="1">
      <c r="A28" s="7" t="s">
        <v>23</v>
      </c>
      <c r="B28" s="10" t="s">
        <v>24</v>
      </c>
      <c r="C28" s="16">
        <v>10424</v>
      </c>
      <c r="D28" s="16">
        <v>10424</v>
      </c>
      <c r="E28" s="13">
        <f t="shared" si="0"/>
        <v>100</v>
      </c>
      <c r="F28" s="14">
        <f t="shared" si="1"/>
        <v>0</v>
      </c>
    </row>
    <row r="29" spans="1:6" ht="30" customHeight="1">
      <c r="A29" s="28"/>
      <c r="B29" s="11" t="s">
        <v>111</v>
      </c>
      <c r="C29" s="16">
        <v>1004</v>
      </c>
      <c r="D29" s="16">
        <v>1004</v>
      </c>
      <c r="E29" s="13">
        <f t="shared" si="0"/>
        <v>100</v>
      </c>
      <c r="F29" s="14">
        <f t="shared" si="1"/>
        <v>0</v>
      </c>
    </row>
    <row r="30" spans="1:6" ht="46.5" customHeight="1">
      <c r="A30" s="6"/>
      <c r="B30" s="11" t="s">
        <v>113</v>
      </c>
      <c r="C30" s="16">
        <v>3</v>
      </c>
      <c r="D30" s="16">
        <v>3</v>
      </c>
      <c r="E30" s="13"/>
      <c r="F30" s="14"/>
    </row>
    <row r="31" spans="1:6" ht="29.25" customHeight="1">
      <c r="A31" s="6" t="s">
        <v>73</v>
      </c>
      <c r="B31" s="11" t="s">
        <v>25</v>
      </c>
      <c r="C31" s="16">
        <v>1373</v>
      </c>
      <c r="D31" s="16">
        <v>0</v>
      </c>
      <c r="E31" s="13">
        <f t="shared" si="0"/>
        <v>0</v>
      </c>
      <c r="F31" s="14">
        <f t="shared" si="1"/>
        <v>-1373</v>
      </c>
    </row>
    <row r="32" spans="1:6" ht="30">
      <c r="A32" s="7" t="s">
        <v>97</v>
      </c>
      <c r="B32" s="10" t="s">
        <v>82</v>
      </c>
      <c r="C32" s="16">
        <v>30939</v>
      </c>
      <c r="D32" s="16">
        <v>30646</v>
      </c>
      <c r="E32" s="13">
        <f t="shared" si="0"/>
        <v>99.05297520928278</v>
      </c>
      <c r="F32" s="14">
        <f t="shared" si="1"/>
        <v>-293</v>
      </c>
    </row>
    <row r="33" spans="1:6" ht="27.75" customHeight="1">
      <c r="A33" s="7"/>
      <c r="B33" s="11" t="s">
        <v>111</v>
      </c>
      <c r="C33" s="16">
        <f>2759+14085.6</f>
        <v>16844.6</v>
      </c>
      <c r="D33" s="16">
        <f>2737+14081.7</f>
        <v>16818.7</v>
      </c>
      <c r="E33" s="13">
        <f t="shared" si="0"/>
        <v>99.84624152547406</v>
      </c>
      <c r="F33" s="14">
        <f t="shared" si="1"/>
        <v>-25.899999999997817</v>
      </c>
    </row>
    <row r="34" spans="1:6" ht="30.75" customHeight="1">
      <c r="A34" s="6"/>
      <c r="B34" s="11" t="s">
        <v>18</v>
      </c>
      <c r="C34" s="16">
        <v>45</v>
      </c>
      <c r="D34" s="16">
        <v>45</v>
      </c>
      <c r="E34" s="13"/>
      <c r="F34" s="14"/>
    </row>
    <row r="35" spans="1:6" ht="45" customHeight="1">
      <c r="A35" s="6"/>
      <c r="B35" s="11" t="s">
        <v>19</v>
      </c>
      <c r="C35" s="16">
        <v>20.5</v>
      </c>
      <c r="D35" s="16">
        <v>20</v>
      </c>
      <c r="E35" s="13"/>
      <c r="F35" s="14"/>
    </row>
    <row r="36" spans="1:6" ht="45" customHeight="1">
      <c r="A36" s="29" t="s">
        <v>26</v>
      </c>
      <c r="B36" s="30" t="s">
        <v>27</v>
      </c>
      <c r="C36" s="22">
        <f>C37+C38+C42+C46</f>
        <v>34826.5</v>
      </c>
      <c r="D36" s="22">
        <f>D37+D38+D42+D46</f>
        <v>34767</v>
      </c>
      <c r="E36" s="23">
        <f t="shared" si="0"/>
        <v>99.82915308744778</v>
      </c>
      <c r="F36" s="24">
        <f t="shared" si="1"/>
        <v>-59.5</v>
      </c>
    </row>
    <row r="37" spans="1:6" ht="15">
      <c r="A37" s="7" t="s">
        <v>28</v>
      </c>
      <c r="B37" s="15" t="s">
        <v>29</v>
      </c>
      <c r="C37" s="16">
        <v>0</v>
      </c>
      <c r="D37" s="16">
        <v>0</v>
      </c>
      <c r="E37" s="13">
        <v>0</v>
      </c>
      <c r="F37" s="14">
        <f>D37-C37</f>
        <v>0</v>
      </c>
    </row>
    <row r="38" spans="1:6" ht="15">
      <c r="A38" s="7" t="s">
        <v>107</v>
      </c>
      <c r="B38" s="15" t="s">
        <v>108</v>
      </c>
      <c r="C38" s="16">
        <v>9778.5</v>
      </c>
      <c r="D38" s="16">
        <v>9779</v>
      </c>
      <c r="E38" s="13">
        <f t="shared" si="0"/>
        <v>100.00511325867976</v>
      </c>
      <c r="F38" s="14">
        <f>D38-C38</f>
        <v>0.5</v>
      </c>
    </row>
    <row r="39" spans="1:6" ht="28.5">
      <c r="A39" s="7"/>
      <c r="B39" s="11" t="s">
        <v>111</v>
      </c>
      <c r="C39" s="16">
        <v>4785</v>
      </c>
      <c r="D39" s="16">
        <v>4785</v>
      </c>
      <c r="E39" s="13">
        <f>D39/C39*100</f>
        <v>100</v>
      </c>
      <c r="F39" s="14">
        <f>D39-C39</f>
        <v>0</v>
      </c>
    </row>
    <row r="40" spans="1:6" ht="30">
      <c r="A40" s="7"/>
      <c r="B40" s="11" t="s">
        <v>18</v>
      </c>
      <c r="C40" s="16">
        <v>12</v>
      </c>
      <c r="D40" s="16">
        <v>12</v>
      </c>
      <c r="E40" s="13"/>
      <c r="F40" s="14"/>
    </row>
    <row r="41" spans="1:6" ht="45">
      <c r="A41" s="7"/>
      <c r="B41" s="11" t="s">
        <v>19</v>
      </c>
      <c r="C41" s="16">
        <v>9</v>
      </c>
      <c r="D41" s="16">
        <v>9</v>
      </c>
      <c r="E41" s="13"/>
      <c r="F41" s="14"/>
    </row>
    <row r="42" spans="1:6" ht="75">
      <c r="A42" s="7" t="s">
        <v>30</v>
      </c>
      <c r="B42" s="15" t="s">
        <v>83</v>
      </c>
      <c r="C42" s="16">
        <f>22993-1</f>
        <v>22992</v>
      </c>
      <c r="D42" s="16">
        <f>22933-1</f>
        <v>22932</v>
      </c>
      <c r="E42" s="13">
        <f>D42/C42*100</f>
        <v>99.73903966597078</v>
      </c>
      <c r="F42" s="14">
        <f>D42-C42</f>
        <v>-60</v>
      </c>
    </row>
    <row r="43" spans="1:6" ht="32.25" customHeight="1">
      <c r="A43" s="7"/>
      <c r="B43" s="11" t="s">
        <v>111</v>
      </c>
      <c r="C43" s="16">
        <v>3393.8</v>
      </c>
      <c r="D43" s="16">
        <v>3391</v>
      </c>
      <c r="E43" s="13">
        <f>D43/C43*100</f>
        <v>99.91749661146797</v>
      </c>
      <c r="F43" s="14">
        <f>D43-C43</f>
        <v>-2.800000000000182</v>
      </c>
    </row>
    <row r="44" spans="1:6" ht="36" customHeight="1">
      <c r="A44" s="7"/>
      <c r="B44" s="11" t="s">
        <v>18</v>
      </c>
      <c r="C44" s="16">
        <v>0</v>
      </c>
      <c r="D44" s="16">
        <v>0</v>
      </c>
      <c r="E44" s="13"/>
      <c r="F44" s="14"/>
    </row>
    <row r="45" spans="1:6" ht="44.25" customHeight="1">
      <c r="A45" s="7"/>
      <c r="B45" s="11" t="s">
        <v>19</v>
      </c>
      <c r="C45" s="16">
        <v>16</v>
      </c>
      <c r="D45" s="16">
        <v>16</v>
      </c>
      <c r="E45" s="13"/>
      <c r="F45" s="14"/>
    </row>
    <row r="46" spans="1:6" ht="64.5" customHeight="1">
      <c r="A46" s="7" t="s">
        <v>122</v>
      </c>
      <c r="B46" s="15" t="s">
        <v>123</v>
      </c>
      <c r="C46" s="16">
        <v>2056</v>
      </c>
      <c r="D46" s="16">
        <v>2056</v>
      </c>
      <c r="E46" s="13">
        <f>D46/C46*100</f>
        <v>100</v>
      </c>
      <c r="F46" s="14">
        <f>D46-C46</f>
        <v>0</v>
      </c>
    </row>
    <row r="47" spans="1:6" ht="15" customHeight="1">
      <c r="A47" s="28" t="s">
        <v>31</v>
      </c>
      <c r="B47" s="30" t="s">
        <v>32</v>
      </c>
      <c r="C47" s="22">
        <f>C48+C49+C50+C53+C54+C55</f>
        <v>306347</v>
      </c>
      <c r="D47" s="22">
        <f>D48+D49+D50+D53+D54+D55</f>
        <v>304570</v>
      </c>
      <c r="E47" s="23">
        <f t="shared" si="0"/>
        <v>99.4199388275387</v>
      </c>
      <c r="F47" s="24">
        <f t="shared" si="1"/>
        <v>-1777</v>
      </c>
    </row>
    <row r="48" spans="1:6" ht="15" customHeight="1">
      <c r="A48" s="7" t="s">
        <v>95</v>
      </c>
      <c r="B48" s="15" t="s">
        <v>96</v>
      </c>
      <c r="C48" s="16">
        <v>0</v>
      </c>
      <c r="D48" s="16">
        <v>0</v>
      </c>
      <c r="E48" s="23">
        <v>0</v>
      </c>
      <c r="F48" s="24">
        <f t="shared" si="1"/>
        <v>0</v>
      </c>
    </row>
    <row r="49" spans="1:6" ht="14.25" customHeight="1">
      <c r="A49" s="7" t="s">
        <v>33</v>
      </c>
      <c r="B49" s="15" t="s">
        <v>89</v>
      </c>
      <c r="C49" s="16">
        <v>0</v>
      </c>
      <c r="D49" s="16">
        <v>0</v>
      </c>
      <c r="E49" s="13">
        <v>0</v>
      </c>
      <c r="F49" s="14">
        <v>0</v>
      </c>
    </row>
    <row r="50" spans="1:6" ht="30">
      <c r="A50" s="7" t="s">
        <v>34</v>
      </c>
      <c r="B50" s="15" t="s">
        <v>35</v>
      </c>
      <c r="C50" s="16">
        <v>3769</v>
      </c>
      <c r="D50" s="16">
        <v>3494</v>
      </c>
      <c r="E50" s="13">
        <f t="shared" si="0"/>
        <v>92.70363491642345</v>
      </c>
      <c r="F50" s="14">
        <f t="shared" si="1"/>
        <v>-275</v>
      </c>
    </row>
    <row r="51" spans="1:6" ht="28.5">
      <c r="A51" s="6"/>
      <c r="B51" s="11" t="s">
        <v>111</v>
      </c>
      <c r="C51" s="16">
        <v>1050</v>
      </c>
      <c r="D51" s="16">
        <v>1050</v>
      </c>
      <c r="E51" s="13">
        <f t="shared" si="0"/>
        <v>100</v>
      </c>
      <c r="F51" s="14">
        <f t="shared" si="1"/>
        <v>0</v>
      </c>
    </row>
    <row r="52" spans="1:6" ht="30" customHeight="1">
      <c r="A52" s="6"/>
      <c r="B52" s="11" t="s">
        <v>18</v>
      </c>
      <c r="C52" s="16">
        <v>3</v>
      </c>
      <c r="D52" s="16">
        <v>3</v>
      </c>
      <c r="E52" s="13"/>
      <c r="F52" s="14"/>
    </row>
    <row r="53" spans="1:6" ht="15">
      <c r="A53" s="7" t="s">
        <v>36</v>
      </c>
      <c r="B53" s="10" t="s">
        <v>37</v>
      </c>
      <c r="C53" s="16">
        <v>123091</v>
      </c>
      <c r="D53" s="16">
        <v>123018</v>
      </c>
      <c r="E53" s="13">
        <f t="shared" si="0"/>
        <v>99.94069428309137</v>
      </c>
      <c r="F53" s="14">
        <f t="shared" si="1"/>
        <v>-73</v>
      </c>
    </row>
    <row r="54" spans="1:6" ht="30">
      <c r="A54" s="7" t="s">
        <v>109</v>
      </c>
      <c r="B54" s="10" t="s">
        <v>110</v>
      </c>
      <c r="C54" s="16">
        <v>143052</v>
      </c>
      <c r="D54" s="16">
        <v>143051</v>
      </c>
      <c r="E54" s="13">
        <f t="shared" si="0"/>
        <v>99.99930095349943</v>
      </c>
      <c r="F54" s="14">
        <f t="shared" si="1"/>
        <v>-1</v>
      </c>
    </row>
    <row r="55" spans="1:6" ht="30" customHeight="1">
      <c r="A55" s="6" t="s">
        <v>72</v>
      </c>
      <c r="B55" s="15" t="s">
        <v>91</v>
      </c>
      <c r="C55" s="16">
        <v>36435</v>
      </c>
      <c r="D55" s="16">
        <v>35007</v>
      </c>
      <c r="E55" s="13">
        <f t="shared" si="0"/>
        <v>96.08069164265129</v>
      </c>
      <c r="F55" s="14">
        <f t="shared" si="1"/>
        <v>-1428</v>
      </c>
    </row>
    <row r="56" spans="1:6" ht="29.25" customHeight="1">
      <c r="A56" s="6"/>
      <c r="B56" s="11" t="s">
        <v>111</v>
      </c>
      <c r="C56" s="16">
        <f>4690.31+6433.27</f>
        <v>11123.580000000002</v>
      </c>
      <c r="D56" s="16">
        <f>4687.09+6430.49</f>
        <v>11117.58</v>
      </c>
      <c r="E56" s="13">
        <f t="shared" si="0"/>
        <v>99.94606053087224</v>
      </c>
      <c r="F56" s="14">
        <f t="shared" si="1"/>
        <v>-6.000000000001819</v>
      </c>
    </row>
    <row r="57" spans="1:6" ht="30">
      <c r="A57" s="6"/>
      <c r="B57" s="11" t="s">
        <v>18</v>
      </c>
      <c r="C57" s="16">
        <v>20</v>
      </c>
      <c r="D57" s="16">
        <v>20</v>
      </c>
      <c r="E57" s="13"/>
      <c r="F57" s="14"/>
    </row>
    <row r="58" spans="1:6" ht="45">
      <c r="A58" s="6"/>
      <c r="B58" s="11" t="s">
        <v>19</v>
      </c>
      <c r="C58" s="16">
        <v>20</v>
      </c>
      <c r="D58" s="16">
        <v>19</v>
      </c>
      <c r="E58" s="13"/>
      <c r="F58" s="14"/>
    </row>
    <row r="59" spans="1:6" ht="31.5" customHeight="1">
      <c r="A59" s="28" t="s">
        <v>38</v>
      </c>
      <c r="B59" s="30" t="s">
        <v>94</v>
      </c>
      <c r="C59" s="22">
        <f>C60+C62+C64+C65</f>
        <v>578266</v>
      </c>
      <c r="D59" s="22">
        <f>D60+D62+D64+D65</f>
        <v>563598</v>
      </c>
      <c r="E59" s="23">
        <f>D59/C59*100</f>
        <v>97.46345107614835</v>
      </c>
      <c r="F59" s="24">
        <f>D59-C59</f>
        <v>-14668</v>
      </c>
    </row>
    <row r="60" spans="1:6" ht="15">
      <c r="A60" s="7" t="s">
        <v>39</v>
      </c>
      <c r="B60" s="10" t="s">
        <v>40</v>
      </c>
      <c r="C60" s="16">
        <v>290004</v>
      </c>
      <c r="D60" s="16">
        <v>278904</v>
      </c>
      <c r="E60" s="13">
        <f t="shared" si="0"/>
        <v>96.17246658666777</v>
      </c>
      <c r="F60" s="14">
        <f t="shared" si="1"/>
        <v>-11100</v>
      </c>
    </row>
    <row r="61" spans="1:6" ht="15">
      <c r="A61" s="7"/>
      <c r="B61" s="31" t="s">
        <v>121</v>
      </c>
      <c r="C61" s="16">
        <v>252866</v>
      </c>
      <c r="D61" s="16">
        <v>241996</v>
      </c>
      <c r="E61" s="13">
        <f t="shared" si="0"/>
        <v>95.70128052011736</v>
      </c>
      <c r="F61" s="14">
        <f t="shared" si="1"/>
        <v>-10870</v>
      </c>
    </row>
    <row r="62" spans="1:6" ht="15">
      <c r="A62" s="7" t="s">
        <v>41</v>
      </c>
      <c r="B62" s="10" t="s">
        <v>42</v>
      </c>
      <c r="C62" s="16">
        <v>169136</v>
      </c>
      <c r="D62" s="16">
        <v>166315</v>
      </c>
      <c r="E62" s="13">
        <f t="shared" si="0"/>
        <v>98.33211143695014</v>
      </c>
      <c r="F62" s="14">
        <f t="shared" si="1"/>
        <v>-2821</v>
      </c>
    </row>
    <row r="63" spans="1:6" ht="15">
      <c r="A63" s="7"/>
      <c r="B63" s="31" t="s">
        <v>121</v>
      </c>
      <c r="C63" s="16">
        <v>158210</v>
      </c>
      <c r="D63" s="16">
        <v>156890</v>
      </c>
      <c r="E63" s="13">
        <f t="shared" si="0"/>
        <v>99.16566588711207</v>
      </c>
      <c r="F63" s="14">
        <f t="shared" si="1"/>
        <v>-1320</v>
      </c>
    </row>
    <row r="64" spans="1:6" ht="15">
      <c r="A64" s="7" t="s">
        <v>74</v>
      </c>
      <c r="B64" s="10" t="s">
        <v>84</v>
      </c>
      <c r="C64" s="16">
        <v>92568</v>
      </c>
      <c r="D64" s="16">
        <v>92354</v>
      </c>
      <c r="E64" s="13">
        <f t="shared" si="0"/>
        <v>99.7688185982197</v>
      </c>
      <c r="F64" s="14">
        <f t="shared" si="1"/>
        <v>-214</v>
      </c>
    </row>
    <row r="65" spans="1:6" ht="45">
      <c r="A65" s="7" t="s">
        <v>71</v>
      </c>
      <c r="B65" s="10" t="s">
        <v>92</v>
      </c>
      <c r="C65" s="16">
        <v>26558</v>
      </c>
      <c r="D65" s="16">
        <v>26025</v>
      </c>
      <c r="E65" s="13">
        <f t="shared" si="0"/>
        <v>97.99307176745236</v>
      </c>
      <c r="F65" s="14">
        <f t="shared" si="1"/>
        <v>-533</v>
      </c>
    </row>
    <row r="66" spans="1:6" ht="28.5">
      <c r="A66" s="7"/>
      <c r="B66" s="11" t="s">
        <v>111</v>
      </c>
      <c r="C66" s="16">
        <f>8248.54+2113.57</f>
        <v>10362.11</v>
      </c>
      <c r="D66" s="16">
        <f>8244.65+2113.57</f>
        <v>10358.22</v>
      </c>
      <c r="E66" s="13">
        <f t="shared" si="0"/>
        <v>99.96245938327232</v>
      </c>
      <c r="F66" s="14">
        <f t="shared" si="1"/>
        <v>-3.890000000001237</v>
      </c>
    </row>
    <row r="67" spans="1:6" ht="30" customHeight="1">
      <c r="A67" s="6"/>
      <c r="B67" s="11" t="s">
        <v>18</v>
      </c>
      <c r="C67" s="16">
        <v>5</v>
      </c>
      <c r="D67" s="16">
        <v>5</v>
      </c>
      <c r="E67" s="13"/>
      <c r="F67" s="14"/>
    </row>
    <row r="68" spans="1:6" ht="49.5" customHeight="1">
      <c r="A68" s="6"/>
      <c r="B68" s="11" t="s">
        <v>19</v>
      </c>
      <c r="C68" s="16">
        <v>31</v>
      </c>
      <c r="D68" s="16">
        <v>31</v>
      </c>
      <c r="E68" s="13"/>
      <c r="F68" s="14"/>
    </row>
    <row r="69" spans="1:6" ht="49.5" customHeight="1">
      <c r="A69" s="28" t="s">
        <v>125</v>
      </c>
      <c r="B69" s="30" t="s">
        <v>126</v>
      </c>
      <c r="C69" s="22">
        <f>C70</f>
        <v>51.57</v>
      </c>
      <c r="D69" s="22">
        <f>D70</f>
        <v>51.57</v>
      </c>
      <c r="E69" s="23">
        <f>D69/C69*100</f>
        <v>100</v>
      </c>
      <c r="F69" s="24">
        <f>D69-C69</f>
        <v>0</v>
      </c>
    </row>
    <row r="70" spans="1:6" ht="33" customHeight="1">
      <c r="A70" s="6" t="s">
        <v>127</v>
      </c>
      <c r="B70" s="15" t="s">
        <v>128</v>
      </c>
      <c r="C70" s="16">
        <v>51.57</v>
      </c>
      <c r="D70" s="16">
        <v>51.57</v>
      </c>
      <c r="E70" s="13">
        <f>D70/C70*100</f>
        <v>100</v>
      </c>
      <c r="F70" s="14">
        <f>D70-C70</f>
        <v>0</v>
      </c>
    </row>
    <row r="71" spans="1:6" ht="15">
      <c r="A71" s="28" t="s">
        <v>43</v>
      </c>
      <c r="B71" s="30" t="s">
        <v>44</v>
      </c>
      <c r="C71" s="22">
        <f>C72+C75+C78+C81</f>
        <v>2177786.02</v>
      </c>
      <c r="D71" s="22">
        <f>D72+D75+D78+D81</f>
        <v>2176335.02</v>
      </c>
      <c r="E71" s="23">
        <f t="shared" si="0"/>
        <v>99.93337270114353</v>
      </c>
      <c r="F71" s="24">
        <f t="shared" si="1"/>
        <v>-1451</v>
      </c>
    </row>
    <row r="72" spans="1:6" ht="15.75" customHeight="1">
      <c r="A72" s="7" t="s">
        <v>45</v>
      </c>
      <c r="B72" s="27" t="s">
        <v>46</v>
      </c>
      <c r="C72" s="16">
        <v>856441.77</v>
      </c>
      <c r="D72" s="16">
        <v>856402.84</v>
      </c>
      <c r="E72" s="13">
        <f t="shared" si="0"/>
        <v>99.99545444870115</v>
      </c>
      <c r="F72" s="14">
        <f t="shared" si="1"/>
        <v>-38.93000000005122</v>
      </c>
    </row>
    <row r="73" spans="1:6" ht="18.75" customHeight="1" hidden="1">
      <c r="A73" s="7"/>
      <c r="B73" s="11" t="s">
        <v>17</v>
      </c>
      <c r="C73" s="16"/>
      <c r="D73" s="16"/>
      <c r="E73" s="13" t="e">
        <f t="shared" si="0"/>
        <v>#DIV/0!</v>
      </c>
      <c r="F73" s="14">
        <f t="shared" si="1"/>
        <v>0</v>
      </c>
    </row>
    <row r="74" spans="1:6" ht="47.25" customHeight="1" hidden="1">
      <c r="A74" s="6"/>
      <c r="B74" s="11" t="s">
        <v>19</v>
      </c>
      <c r="C74" s="16"/>
      <c r="D74" s="16"/>
      <c r="E74" s="13"/>
      <c r="F74" s="14"/>
    </row>
    <row r="75" spans="1:6" ht="15">
      <c r="A75" s="7" t="s">
        <v>47</v>
      </c>
      <c r="B75" s="10" t="s">
        <v>48</v>
      </c>
      <c r="C75" s="16">
        <v>1269538.48</v>
      </c>
      <c r="D75" s="16">
        <v>1268185.41</v>
      </c>
      <c r="E75" s="13">
        <f t="shared" si="0"/>
        <v>99.89342032389597</v>
      </c>
      <c r="F75" s="14">
        <f t="shared" si="1"/>
        <v>-1353.0700000000652</v>
      </c>
    </row>
    <row r="76" spans="1:6" ht="16.5" customHeight="1" hidden="1">
      <c r="A76" s="7"/>
      <c r="B76" s="11" t="s">
        <v>17</v>
      </c>
      <c r="C76" s="16"/>
      <c r="D76" s="16"/>
      <c r="E76" s="13" t="e">
        <f t="shared" si="0"/>
        <v>#DIV/0!</v>
      </c>
      <c r="F76" s="14">
        <f t="shared" si="1"/>
        <v>0</v>
      </c>
    </row>
    <row r="77" spans="1:6" ht="44.25" customHeight="1" hidden="1">
      <c r="A77" s="7"/>
      <c r="B77" s="11" t="s">
        <v>19</v>
      </c>
      <c r="C77" s="16"/>
      <c r="D77" s="16"/>
      <c r="E77" s="13"/>
      <c r="F77" s="14"/>
    </row>
    <row r="78" spans="1:6" ht="25.5">
      <c r="A78" s="7" t="s">
        <v>49</v>
      </c>
      <c r="B78" s="27" t="s">
        <v>50</v>
      </c>
      <c r="C78" s="16">
        <v>7534.77</v>
      </c>
      <c r="D78" s="16">
        <v>7496.77</v>
      </c>
      <c r="E78" s="13">
        <f t="shared" si="0"/>
        <v>99.4956714007196</v>
      </c>
      <c r="F78" s="14">
        <f t="shared" si="1"/>
        <v>-38</v>
      </c>
    </row>
    <row r="79" spans="1:6" ht="18.75" customHeight="1" hidden="1">
      <c r="A79" s="7"/>
      <c r="B79" s="11" t="s">
        <v>17</v>
      </c>
      <c r="C79" s="16"/>
      <c r="D79" s="16"/>
      <c r="E79" s="13">
        <v>0</v>
      </c>
      <c r="F79" s="14">
        <f t="shared" si="1"/>
        <v>0</v>
      </c>
    </row>
    <row r="80" spans="1:6" ht="49.5" customHeight="1" hidden="1">
      <c r="A80" s="7"/>
      <c r="B80" s="11" t="s">
        <v>19</v>
      </c>
      <c r="C80" s="16"/>
      <c r="D80" s="16"/>
      <c r="E80" s="13"/>
      <c r="F80" s="14"/>
    </row>
    <row r="81" spans="1:6" ht="30" customHeight="1">
      <c r="A81" s="7" t="s">
        <v>51</v>
      </c>
      <c r="B81" s="27" t="s">
        <v>52</v>
      </c>
      <c r="C81" s="16">
        <v>44271</v>
      </c>
      <c r="D81" s="16">
        <v>44250</v>
      </c>
      <c r="E81" s="13">
        <f t="shared" si="0"/>
        <v>99.95256488446161</v>
      </c>
      <c r="F81" s="14">
        <f t="shared" si="1"/>
        <v>-21</v>
      </c>
    </row>
    <row r="82" spans="1:6" ht="29.25" customHeight="1">
      <c r="A82" s="7"/>
      <c r="B82" s="11" t="s">
        <v>111</v>
      </c>
      <c r="C82" s="16">
        <f>1533.37+8983.43</f>
        <v>10516.8</v>
      </c>
      <c r="D82" s="16">
        <f>1533.17+8983.43</f>
        <v>10516.6</v>
      </c>
      <c r="E82" s="13">
        <f t="shared" si="0"/>
        <v>99.9980982808459</v>
      </c>
      <c r="F82" s="14">
        <f t="shared" si="1"/>
        <v>-0.1999999999989086</v>
      </c>
    </row>
    <row r="83" spans="1:6" ht="30" customHeight="1">
      <c r="A83" s="7"/>
      <c r="B83" s="11" t="s">
        <v>18</v>
      </c>
      <c r="C83" s="16">
        <v>29</v>
      </c>
      <c r="D83" s="16">
        <v>29</v>
      </c>
      <c r="E83" s="13"/>
      <c r="F83" s="14"/>
    </row>
    <row r="84" spans="1:6" ht="48" customHeight="1">
      <c r="A84" s="7"/>
      <c r="B84" s="11" t="s">
        <v>19</v>
      </c>
      <c r="C84" s="16">
        <v>15</v>
      </c>
      <c r="D84" s="16">
        <v>15</v>
      </c>
      <c r="E84" s="13"/>
      <c r="F84" s="14"/>
    </row>
    <row r="85" spans="1:6" ht="32.25" customHeight="1">
      <c r="A85" s="29" t="s">
        <v>53</v>
      </c>
      <c r="B85" s="30" t="s">
        <v>54</v>
      </c>
      <c r="C85" s="22">
        <f>C86+C89</f>
        <v>82106</v>
      </c>
      <c r="D85" s="20">
        <f>D86+D89</f>
        <v>82104</v>
      </c>
      <c r="E85" s="23">
        <f t="shared" si="0"/>
        <v>99.99756412442451</v>
      </c>
      <c r="F85" s="24">
        <f t="shared" si="1"/>
        <v>-2</v>
      </c>
    </row>
    <row r="86" spans="1:6" ht="15">
      <c r="A86" s="7" t="s">
        <v>55</v>
      </c>
      <c r="B86" s="15" t="s">
        <v>56</v>
      </c>
      <c r="C86" s="45">
        <v>56910</v>
      </c>
      <c r="D86" s="45">
        <v>56909</v>
      </c>
      <c r="E86" s="13">
        <f t="shared" si="0"/>
        <v>99.99824283957125</v>
      </c>
      <c r="F86" s="14">
        <f t="shared" si="1"/>
        <v>-1</v>
      </c>
    </row>
    <row r="87" spans="1:6" ht="27.75" customHeight="1" hidden="1">
      <c r="A87" s="7"/>
      <c r="B87" s="11" t="s">
        <v>17</v>
      </c>
      <c r="C87" s="40"/>
      <c r="D87" s="7"/>
      <c r="E87" s="13" t="e">
        <f t="shared" si="0"/>
        <v>#DIV/0!</v>
      </c>
      <c r="F87" s="14">
        <f aca="true" t="shared" si="2" ref="F87:F122">D87-C87</f>
        <v>0</v>
      </c>
    </row>
    <row r="88" spans="1:6" ht="45.75" customHeight="1" hidden="1">
      <c r="A88" s="7"/>
      <c r="B88" s="11" t="s">
        <v>19</v>
      </c>
      <c r="C88" s="40"/>
      <c r="D88" s="7"/>
      <c r="E88" s="13"/>
      <c r="F88" s="14"/>
    </row>
    <row r="89" spans="1:6" ht="63" customHeight="1">
      <c r="A89" s="7" t="s">
        <v>57</v>
      </c>
      <c r="B89" s="10" t="s">
        <v>58</v>
      </c>
      <c r="C89" s="18">
        <v>25196</v>
      </c>
      <c r="D89" s="18">
        <v>25195</v>
      </c>
      <c r="E89" s="13">
        <f t="shared" si="0"/>
        <v>99.99603111605016</v>
      </c>
      <c r="F89" s="14">
        <f t="shared" si="2"/>
        <v>-1</v>
      </c>
    </row>
    <row r="90" spans="1:6" ht="23.25" customHeight="1">
      <c r="A90" s="7"/>
      <c r="B90" s="31" t="s">
        <v>121</v>
      </c>
      <c r="C90" s="18">
        <v>0</v>
      </c>
      <c r="D90" s="18">
        <v>0</v>
      </c>
      <c r="E90" s="13">
        <v>0</v>
      </c>
      <c r="F90" s="14">
        <f t="shared" si="2"/>
        <v>0</v>
      </c>
    </row>
    <row r="91" spans="1:6" ht="32.25" customHeight="1">
      <c r="A91" s="7"/>
      <c r="B91" s="11" t="s">
        <v>111</v>
      </c>
      <c r="C91" s="18">
        <v>1500</v>
      </c>
      <c r="D91" s="18">
        <v>1500</v>
      </c>
      <c r="E91" s="13">
        <f t="shared" si="0"/>
        <v>100</v>
      </c>
      <c r="F91" s="14">
        <f t="shared" si="2"/>
        <v>0</v>
      </c>
    </row>
    <row r="92" spans="1:6" ht="31.5" customHeight="1">
      <c r="A92" s="7"/>
      <c r="B92" s="11" t="s">
        <v>18</v>
      </c>
      <c r="C92" s="18">
        <v>4</v>
      </c>
      <c r="D92" s="18">
        <v>4</v>
      </c>
      <c r="E92" s="13"/>
      <c r="F92" s="14"/>
    </row>
    <row r="93" spans="1:6" ht="46.5" customHeight="1">
      <c r="A93" s="7"/>
      <c r="B93" s="11" t="s">
        <v>19</v>
      </c>
      <c r="C93" s="18">
        <v>0</v>
      </c>
      <c r="D93" s="18">
        <v>0</v>
      </c>
      <c r="E93" s="13"/>
      <c r="F93" s="14"/>
    </row>
    <row r="94" spans="1:6" ht="30" customHeight="1">
      <c r="A94" s="29" t="s">
        <v>59</v>
      </c>
      <c r="B94" s="30" t="s">
        <v>124</v>
      </c>
      <c r="C94" s="25">
        <f>C95+C98+C101+C104+C107+C110</f>
        <v>2224</v>
      </c>
      <c r="D94" s="25">
        <f>D95+D98+D101+D104+D107+D110</f>
        <v>873</v>
      </c>
      <c r="E94" s="23">
        <f t="shared" si="0"/>
        <v>39.25359712230216</v>
      </c>
      <c r="F94" s="24">
        <f t="shared" si="2"/>
        <v>-1351</v>
      </c>
    </row>
    <row r="95" spans="1:6" ht="30">
      <c r="A95" s="7" t="s">
        <v>60</v>
      </c>
      <c r="B95" s="15" t="s">
        <v>85</v>
      </c>
      <c r="C95" s="18">
        <v>0</v>
      </c>
      <c r="D95" s="18">
        <v>0</v>
      </c>
      <c r="E95" s="13">
        <v>0</v>
      </c>
      <c r="F95" s="14">
        <f t="shared" si="2"/>
        <v>0</v>
      </c>
    </row>
    <row r="96" spans="1:6" ht="24.75" customHeight="1" hidden="1">
      <c r="A96" s="7"/>
      <c r="B96" s="11" t="s">
        <v>17</v>
      </c>
      <c r="C96" s="18"/>
      <c r="D96" s="18"/>
      <c r="E96" s="13" t="e">
        <f t="shared" si="0"/>
        <v>#DIV/0!</v>
      </c>
      <c r="F96" s="14">
        <f t="shared" si="2"/>
        <v>0</v>
      </c>
    </row>
    <row r="97" spans="1:6" ht="48.75" customHeight="1" hidden="1">
      <c r="A97" s="7"/>
      <c r="B97" s="11" t="s">
        <v>19</v>
      </c>
      <c r="C97" s="18"/>
      <c r="D97" s="18"/>
      <c r="E97" s="13"/>
      <c r="F97" s="14"/>
    </row>
    <row r="98" spans="1:6" ht="15">
      <c r="A98" s="7" t="s">
        <v>61</v>
      </c>
      <c r="B98" s="27" t="s">
        <v>86</v>
      </c>
      <c r="C98" s="18">
        <v>0</v>
      </c>
      <c r="D98" s="18">
        <v>0</v>
      </c>
      <c r="E98" s="13">
        <v>0</v>
      </c>
      <c r="F98" s="14">
        <f t="shared" si="2"/>
        <v>0</v>
      </c>
    </row>
    <row r="99" spans="1:6" ht="15" hidden="1">
      <c r="A99" s="7"/>
      <c r="B99" s="11" t="s">
        <v>17</v>
      </c>
      <c r="C99" s="18">
        <v>15318</v>
      </c>
      <c r="D99" s="18">
        <v>15223</v>
      </c>
      <c r="E99" s="13">
        <f t="shared" si="0"/>
        <v>99.37981459720591</v>
      </c>
      <c r="F99" s="14">
        <f t="shared" si="2"/>
        <v>-95</v>
      </c>
    </row>
    <row r="100" spans="1:6" ht="43.5" customHeight="1" hidden="1">
      <c r="A100" s="7"/>
      <c r="B100" s="11" t="s">
        <v>19</v>
      </c>
      <c r="C100" s="18">
        <v>0</v>
      </c>
      <c r="D100" s="18"/>
      <c r="E100" s="13"/>
      <c r="F100" s="14"/>
    </row>
    <row r="101" spans="1:6" ht="30">
      <c r="A101" s="7" t="s">
        <v>75</v>
      </c>
      <c r="B101" s="11" t="s">
        <v>90</v>
      </c>
      <c r="C101" s="18">
        <v>0</v>
      </c>
      <c r="D101" s="18">
        <v>0</v>
      </c>
      <c r="E101" s="13">
        <v>0</v>
      </c>
      <c r="F101" s="14">
        <f t="shared" si="2"/>
        <v>0</v>
      </c>
    </row>
    <row r="102" spans="1:6" ht="15" hidden="1">
      <c r="A102" s="7"/>
      <c r="B102" s="11" t="s">
        <v>17</v>
      </c>
      <c r="C102" s="18">
        <v>37</v>
      </c>
      <c r="D102" s="18">
        <v>37</v>
      </c>
      <c r="E102" s="13">
        <f t="shared" si="0"/>
        <v>100</v>
      </c>
      <c r="F102" s="14">
        <f t="shared" si="2"/>
        <v>0</v>
      </c>
    </row>
    <row r="103" spans="1:6" ht="45" hidden="1">
      <c r="A103" s="7"/>
      <c r="B103" s="11" t="s">
        <v>19</v>
      </c>
      <c r="C103" s="18">
        <v>0</v>
      </c>
      <c r="D103" s="18"/>
      <c r="E103" s="13"/>
      <c r="F103" s="14"/>
    </row>
    <row r="104" spans="1:6" ht="19.5" customHeight="1">
      <c r="A104" s="7" t="s">
        <v>62</v>
      </c>
      <c r="B104" s="15" t="s">
        <v>93</v>
      </c>
      <c r="C104" s="18">
        <v>0</v>
      </c>
      <c r="D104" s="18">
        <v>0</v>
      </c>
      <c r="E104" s="13">
        <v>0</v>
      </c>
      <c r="F104" s="14">
        <f t="shared" si="2"/>
        <v>0</v>
      </c>
    </row>
    <row r="105" spans="1:6" ht="17.25" customHeight="1" hidden="1">
      <c r="A105" s="7"/>
      <c r="B105" s="11" t="s">
        <v>17</v>
      </c>
      <c r="C105" s="18">
        <v>28079</v>
      </c>
      <c r="D105" s="18">
        <v>24547</v>
      </c>
      <c r="E105" s="13">
        <f t="shared" si="0"/>
        <v>87.42120445884825</v>
      </c>
      <c r="F105" s="14">
        <f t="shared" si="2"/>
        <v>-3532</v>
      </c>
    </row>
    <row r="106" spans="1:6" ht="43.5" customHeight="1" hidden="1">
      <c r="A106" s="7"/>
      <c r="B106" s="11" t="s">
        <v>19</v>
      </c>
      <c r="C106" s="18">
        <v>0</v>
      </c>
      <c r="D106" s="18"/>
      <c r="E106" s="13"/>
      <c r="F106" s="14"/>
    </row>
    <row r="107" spans="1:6" ht="51.75" customHeight="1">
      <c r="A107" s="7" t="s">
        <v>76</v>
      </c>
      <c r="B107" s="32" t="s">
        <v>98</v>
      </c>
      <c r="C107" s="18">
        <v>0</v>
      </c>
      <c r="D107" s="18">
        <v>0</v>
      </c>
      <c r="E107" s="13">
        <v>0</v>
      </c>
      <c r="F107" s="14">
        <f t="shared" si="2"/>
        <v>0</v>
      </c>
    </row>
    <row r="108" spans="1:6" ht="17.25" customHeight="1" hidden="1">
      <c r="A108" s="17"/>
      <c r="B108" s="11" t="s">
        <v>17</v>
      </c>
      <c r="C108" s="18">
        <v>0</v>
      </c>
      <c r="D108" s="18">
        <v>0</v>
      </c>
      <c r="E108" s="13"/>
      <c r="F108" s="14"/>
    </row>
    <row r="109" spans="1:6" ht="45" customHeight="1" hidden="1">
      <c r="A109" s="17"/>
      <c r="B109" s="11" t="s">
        <v>19</v>
      </c>
      <c r="C109" s="18">
        <v>0</v>
      </c>
      <c r="D109" s="18"/>
      <c r="E109" s="13"/>
      <c r="F109" s="14"/>
    </row>
    <row r="110" spans="1:6" ht="34.5" customHeight="1">
      <c r="A110" s="7" t="s">
        <v>100</v>
      </c>
      <c r="B110" s="32" t="s">
        <v>99</v>
      </c>
      <c r="C110" s="18">
        <v>2224</v>
      </c>
      <c r="D110" s="18">
        <v>873</v>
      </c>
      <c r="E110" s="13">
        <f t="shared" si="0"/>
        <v>39.25359712230216</v>
      </c>
      <c r="F110" s="14">
        <f t="shared" si="2"/>
        <v>-1351</v>
      </c>
    </row>
    <row r="111" spans="1:6" ht="31.5" customHeight="1">
      <c r="A111" s="7"/>
      <c r="B111" s="11" t="s">
        <v>111</v>
      </c>
      <c r="C111" s="17">
        <v>0</v>
      </c>
      <c r="D111" s="17">
        <v>0</v>
      </c>
      <c r="E111" s="13">
        <v>0</v>
      </c>
      <c r="F111" s="14">
        <f t="shared" si="2"/>
        <v>0</v>
      </c>
    </row>
    <row r="112" spans="1:6" ht="32.25" customHeight="1">
      <c r="A112" s="7"/>
      <c r="B112" s="11" t="s">
        <v>18</v>
      </c>
      <c r="C112" s="17">
        <v>0</v>
      </c>
      <c r="D112" s="17">
        <v>0</v>
      </c>
      <c r="E112" s="13"/>
      <c r="F112" s="14"/>
    </row>
    <row r="113" spans="1:6" ht="47.25" customHeight="1">
      <c r="A113" s="7"/>
      <c r="B113" s="11" t="s">
        <v>19</v>
      </c>
      <c r="C113" s="17">
        <v>0</v>
      </c>
      <c r="D113" s="17">
        <v>0</v>
      </c>
      <c r="E113" s="13"/>
      <c r="F113" s="14"/>
    </row>
    <row r="114" spans="1:6" ht="15">
      <c r="A114" s="29" t="s">
        <v>63</v>
      </c>
      <c r="B114" s="33" t="s">
        <v>64</v>
      </c>
      <c r="C114" s="25">
        <f>C115+C116+C119+C120+C121</f>
        <v>230516</v>
      </c>
      <c r="D114" s="25">
        <f>D115+D116+D119+D120+D121</f>
        <v>225860</v>
      </c>
      <c r="E114" s="23">
        <f t="shared" si="0"/>
        <v>97.98018358812404</v>
      </c>
      <c r="F114" s="24">
        <f t="shared" si="2"/>
        <v>-4656</v>
      </c>
    </row>
    <row r="115" spans="1:6" ht="15">
      <c r="A115" s="7" t="s">
        <v>65</v>
      </c>
      <c r="B115" s="15" t="s">
        <v>66</v>
      </c>
      <c r="C115" s="18">
        <v>4689</v>
      </c>
      <c r="D115" s="18">
        <v>4671</v>
      </c>
      <c r="E115" s="13">
        <f t="shared" si="0"/>
        <v>99.61612284069098</v>
      </c>
      <c r="F115" s="14">
        <f t="shared" si="2"/>
        <v>-18</v>
      </c>
    </row>
    <row r="116" spans="1:6" ht="30">
      <c r="A116" s="17">
        <v>1002</v>
      </c>
      <c r="B116" s="15" t="s">
        <v>67</v>
      </c>
      <c r="C116" s="18">
        <v>0</v>
      </c>
      <c r="D116" s="18">
        <v>0</v>
      </c>
      <c r="E116" s="13">
        <v>0</v>
      </c>
      <c r="F116" s="14">
        <f t="shared" si="2"/>
        <v>0</v>
      </c>
    </row>
    <row r="117" spans="1:6" ht="17.25" customHeight="1" hidden="1">
      <c r="A117" s="17"/>
      <c r="B117" s="11" t="s">
        <v>17</v>
      </c>
      <c r="C117" s="18"/>
      <c r="D117" s="18"/>
      <c r="E117" s="13" t="e">
        <f t="shared" si="0"/>
        <v>#DIV/0!</v>
      </c>
      <c r="F117" s="14">
        <f t="shared" si="2"/>
        <v>0</v>
      </c>
    </row>
    <row r="118" spans="1:6" ht="45" customHeight="1" hidden="1">
      <c r="A118" s="17"/>
      <c r="B118" s="11" t="s">
        <v>19</v>
      </c>
      <c r="C118" s="18"/>
      <c r="D118" s="18"/>
      <c r="E118" s="13"/>
      <c r="F118" s="14"/>
    </row>
    <row r="119" spans="1:6" ht="33" customHeight="1">
      <c r="A119" s="17">
        <v>1003</v>
      </c>
      <c r="B119" s="11" t="s">
        <v>68</v>
      </c>
      <c r="C119" s="18">
        <v>127509</v>
      </c>
      <c r="D119" s="18">
        <v>123445</v>
      </c>
      <c r="E119" s="13">
        <f t="shared" si="0"/>
        <v>96.81277400026664</v>
      </c>
      <c r="F119" s="14">
        <f t="shared" si="2"/>
        <v>-4064</v>
      </c>
    </row>
    <row r="120" spans="1:6" ht="18.75" customHeight="1">
      <c r="A120" s="17">
        <v>1004</v>
      </c>
      <c r="B120" s="11" t="s">
        <v>88</v>
      </c>
      <c r="C120" s="18">
        <v>94798</v>
      </c>
      <c r="D120" s="18">
        <v>94224</v>
      </c>
      <c r="E120" s="13">
        <f t="shared" si="0"/>
        <v>99.39450199371295</v>
      </c>
      <c r="F120" s="14">
        <f t="shared" si="2"/>
        <v>-574</v>
      </c>
    </row>
    <row r="121" spans="1:6" ht="44.25" customHeight="1">
      <c r="A121" s="17">
        <v>1006</v>
      </c>
      <c r="B121" s="15" t="s">
        <v>69</v>
      </c>
      <c r="C121" s="18">
        <v>3520</v>
      </c>
      <c r="D121" s="18">
        <v>3520</v>
      </c>
      <c r="E121" s="13">
        <f t="shared" si="0"/>
        <v>100</v>
      </c>
      <c r="F121" s="14">
        <f t="shared" si="2"/>
        <v>0</v>
      </c>
    </row>
    <row r="122" spans="1:6" ht="28.5" customHeight="1">
      <c r="A122" s="17"/>
      <c r="B122" s="11" t="s">
        <v>111</v>
      </c>
      <c r="C122" s="18">
        <v>2638</v>
      </c>
      <c r="D122" s="18">
        <v>2638</v>
      </c>
      <c r="E122" s="13">
        <f t="shared" si="0"/>
        <v>100</v>
      </c>
      <c r="F122" s="14">
        <f t="shared" si="2"/>
        <v>0</v>
      </c>
    </row>
    <row r="123" spans="1:6" ht="31.5" customHeight="1">
      <c r="A123" s="17"/>
      <c r="B123" s="11" t="s">
        <v>18</v>
      </c>
      <c r="C123" s="17">
        <v>7</v>
      </c>
      <c r="D123" s="17">
        <v>7</v>
      </c>
      <c r="E123" s="13"/>
      <c r="F123" s="14"/>
    </row>
    <row r="124" spans="1:6" ht="48" customHeight="1">
      <c r="A124" s="17"/>
      <c r="B124" s="11" t="s">
        <v>19</v>
      </c>
      <c r="C124" s="18">
        <v>1.5</v>
      </c>
      <c r="D124" s="17">
        <v>2</v>
      </c>
      <c r="E124" s="13"/>
      <c r="F124" s="14"/>
    </row>
    <row r="125" spans="1:6" ht="17.25" customHeight="1">
      <c r="A125" s="34">
        <v>1100</v>
      </c>
      <c r="B125" s="35" t="s">
        <v>87</v>
      </c>
      <c r="C125" s="34">
        <f>C126+C128+C129+C130</f>
        <v>81170</v>
      </c>
      <c r="D125" s="36">
        <f>D126+D128+D129+D130</f>
        <v>81170</v>
      </c>
      <c r="E125" s="23">
        <f aca="true" t="shared" si="3" ref="E125:E131">D125/C125*100</f>
        <v>100</v>
      </c>
      <c r="F125" s="24">
        <f aca="true" t="shared" si="4" ref="F125:F131">D125-C125</f>
        <v>0</v>
      </c>
    </row>
    <row r="126" spans="1:6" ht="20.25" customHeight="1">
      <c r="A126" s="17">
        <v>1101</v>
      </c>
      <c r="B126" s="11" t="s">
        <v>101</v>
      </c>
      <c r="C126" s="17">
        <v>0</v>
      </c>
      <c r="D126" s="17">
        <v>0</v>
      </c>
      <c r="E126" s="13">
        <v>0</v>
      </c>
      <c r="F126" s="14">
        <f t="shared" si="4"/>
        <v>0</v>
      </c>
    </row>
    <row r="127" spans="1:6" ht="20.25" customHeight="1">
      <c r="A127" s="17"/>
      <c r="B127" s="31" t="s">
        <v>121</v>
      </c>
      <c r="C127" s="17">
        <v>0</v>
      </c>
      <c r="D127" s="17">
        <v>0</v>
      </c>
      <c r="E127" s="13">
        <v>0</v>
      </c>
      <c r="F127" s="14">
        <f t="shared" si="4"/>
        <v>0</v>
      </c>
    </row>
    <row r="128" spans="1:6" ht="20.25" customHeight="1">
      <c r="A128" s="17">
        <v>1102</v>
      </c>
      <c r="B128" s="11" t="s">
        <v>102</v>
      </c>
      <c r="C128" s="18">
        <v>60261</v>
      </c>
      <c r="D128" s="18">
        <v>60261</v>
      </c>
      <c r="E128" s="13">
        <f t="shared" si="3"/>
        <v>100</v>
      </c>
      <c r="F128" s="14">
        <f t="shared" si="4"/>
        <v>0</v>
      </c>
    </row>
    <row r="129" spans="1:6" ht="17.25" customHeight="1">
      <c r="A129" s="17">
        <v>1103</v>
      </c>
      <c r="B129" s="11" t="s">
        <v>103</v>
      </c>
      <c r="C129" s="17">
        <v>18000</v>
      </c>
      <c r="D129" s="18">
        <v>18000</v>
      </c>
      <c r="E129" s="13">
        <f t="shared" si="3"/>
        <v>100</v>
      </c>
      <c r="F129" s="14">
        <f t="shared" si="4"/>
        <v>0</v>
      </c>
    </row>
    <row r="130" spans="1:6" ht="37.5" customHeight="1">
      <c r="A130" s="17">
        <v>1105</v>
      </c>
      <c r="B130" s="11" t="s">
        <v>104</v>
      </c>
      <c r="C130" s="18">
        <v>2909</v>
      </c>
      <c r="D130" s="18">
        <v>2909</v>
      </c>
      <c r="E130" s="13">
        <f t="shared" si="3"/>
        <v>100</v>
      </c>
      <c r="F130" s="14">
        <f>D130-C130</f>
        <v>0</v>
      </c>
    </row>
    <row r="131" spans="1:6" ht="31.5" customHeight="1">
      <c r="A131" s="17"/>
      <c r="B131" s="11" t="s">
        <v>111</v>
      </c>
      <c r="C131" s="18">
        <v>2203</v>
      </c>
      <c r="D131" s="18">
        <v>2203</v>
      </c>
      <c r="E131" s="13">
        <f t="shared" si="3"/>
        <v>100</v>
      </c>
      <c r="F131" s="14">
        <f t="shared" si="4"/>
        <v>0</v>
      </c>
    </row>
    <row r="132" spans="1:6" ht="30.75" customHeight="1">
      <c r="A132" s="17"/>
      <c r="B132" s="11" t="s">
        <v>18</v>
      </c>
      <c r="C132" s="17">
        <v>6</v>
      </c>
      <c r="D132" s="17">
        <v>6</v>
      </c>
      <c r="E132" s="23"/>
      <c r="F132" s="24"/>
    </row>
    <row r="133" spans="1:6" ht="48" customHeight="1">
      <c r="A133" s="17"/>
      <c r="B133" s="11" t="s">
        <v>19</v>
      </c>
      <c r="C133" s="17">
        <v>0</v>
      </c>
      <c r="D133" s="17">
        <v>0</v>
      </c>
      <c r="E133" s="23"/>
      <c r="F133" s="24"/>
    </row>
    <row r="134" spans="1:6" ht="29.25" customHeight="1">
      <c r="A134" s="34">
        <v>1200</v>
      </c>
      <c r="B134" s="35" t="s">
        <v>105</v>
      </c>
      <c r="C134" s="34">
        <f>SUM(C135)</f>
        <v>1300</v>
      </c>
      <c r="D134" s="36">
        <f>SUM(D135)</f>
        <v>1300</v>
      </c>
      <c r="E134" s="23">
        <f>D134/C134*100</f>
        <v>100</v>
      </c>
      <c r="F134" s="24">
        <f>D134-C134</f>
        <v>0</v>
      </c>
    </row>
    <row r="135" spans="1:6" ht="28.5" customHeight="1">
      <c r="A135" s="17">
        <v>1202</v>
      </c>
      <c r="B135" s="11" t="s">
        <v>106</v>
      </c>
      <c r="C135" s="17">
        <v>1300</v>
      </c>
      <c r="D135" s="18">
        <v>1300</v>
      </c>
      <c r="E135" s="13">
        <f>D135/C135*100</f>
        <v>100</v>
      </c>
      <c r="F135" s="14">
        <f>D135-C135</f>
        <v>0</v>
      </c>
    </row>
    <row r="136" spans="1:6" ht="43.5" customHeight="1">
      <c r="A136" s="34">
        <v>1300</v>
      </c>
      <c r="B136" s="35" t="s">
        <v>81</v>
      </c>
      <c r="C136" s="36">
        <v>36545.8</v>
      </c>
      <c r="D136" s="36">
        <v>26191</v>
      </c>
      <c r="E136" s="23">
        <f>D136/C136*100</f>
        <v>71.666237980835</v>
      </c>
      <c r="F136" s="24">
        <f>D136-C136</f>
        <v>-10354.800000000003</v>
      </c>
    </row>
    <row r="137" spans="1:6" ht="15">
      <c r="A137" s="17"/>
      <c r="B137" s="30" t="s">
        <v>70</v>
      </c>
      <c r="C137" s="22">
        <f>C11+C36+C47+C59+C71+C85+C94+C114+C125+C134+C136+C69</f>
        <v>3749787.8899999997</v>
      </c>
      <c r="D137" s="22">
        <f>D11+D36+D47+D59+D71+D85+D94+D114+D125+D134+D136+D69</f>
        <v>3710746.59</v>
      </c>
      <c r="E137" s="23">
        <f>D137/C137*100</f>
        <v>98.95883977586797</v>
      </c>
      <c r="F137" s="24">
        <f>D137-C137</f>
        <v>-39041.299999999814</v>
      </c>
    </row>
    <row r="138" spans="1:6" ht="15">
      <c r="A138" s="50" t="s">
        <v>120</v>
      </c>
      <c r="B138" s="50"/>
      <c r="C138" s="50"/>
      <c r="D138" s="50"/>
      <c r="E138" s="50"/>
      <c r="F138" s="50"/>
    </row>
    <row r="139" spans="1:6" ht="45">
      <c r="A139" s="6" t="s">
        <v>0</v>
      </c>
      <c r="B139" s="6" t="s">
        <v>1</v>
      </c>
      <c r="C139" s="17" t="s">
        <v>2</v>
      </c>
      <c r="D139" s="19" t="s">
        <v>3</v>
      </c>
      <c r="E139" s="17" t="s">
        <v>4</v>
      </c>
      <c r="F139" s="17" t="s">
        <v>5</v>
      </c>
    </row>
    <row r="140" spans="1:6" ht="28.5">
      <c r="A140" s="37" t="s">
        <v>118</v>
      </c>
      <c r="B140" s="38" t="s">
        <v>119</v>
      </c>
      <c r="C140" s="41">
        <v>-140231</v>
      </c>
      <c r="D140" s="41">
        <v>-121137</v>
      </c>
      <c r="E140" s="21">
        <f>D140/C140</f>
        <v>0.8638389514444025</v>
      </c>
      <c r="F140" s="22">
        <f>D140-C140</f>
        <v>19094</v>
      </c>
    </row>
    <row r="142" spans="3:4" ht="15">
      <c r="C142" s="42"/>
      <c r="D142" s="42"/>
    </row>
  </sheetData>
  <sheetProtection/>
  <mergeCells count="4">
    <mergeCell ref="A1:F1"/>
    <mergeCell ref="A2:F2"/>
    <mergeCell ref="A8:F8"/>
    <mergeCell ref="A138:F13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8" r:id="rId1"/>
  <rowBreaks count="1" manualBreakCount="1"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2016-01-20T07:30:42Z</dcterms:modified>
  <cp:category/>
  <cp:version/>
  <cp:contentType/>
  <cp:contentStatus/>
</cp:coreProperties>
</file>