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2 кв. 2016" sheetId="1" r:id="rId1"/>
    <sheet name="Лист3" sheetId="2" r:id="rId2"/>
  </sheets>
  <definedNames>
    <definedName name="_xlnm.Print_Area" localSheetId="0">'2 кв. 2016'!$A$1:$F$140</definedName>
  </definedNames>
  <calcPr fullCalcOnLoad="1"/>
</workbook>
</file>

<file path=xl/sharedStrings.xml><?xml version="1.0" encoding="utf-8"?>
<sst xmlns="http://schemas.openxmlformats.org/spreadsheetml/2006/main" count="204" uniqueCount="133">
  <si>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</si>
  <si>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</si>
  <si>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</si>
  <si>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</si>
  <si>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</si>
  <si>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</si>
  <si>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</si>
  <si>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</si>
  <si>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</si>
  <si>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</si>
  <si>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</si>
  <si>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</si>
  <si>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</si>
  <si>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</si>
  <si>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</si>
  <si>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</si>
  <si>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</si>
  <si>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</si>
  <si>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</si>
  <si>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</si>
  <si>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</si>
  <si>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</si>
  <si>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</si>
  <si>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</si>
  <si>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</si>
  <si>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</si>
  <si>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</si>
  <si>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</si>
  <si>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</si>
  <si>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</si>
  <si>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</si>
  <si>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</si>
  <si>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</si>
  <si>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</si>
  <si>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</si>
  <si>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</si>
  <si>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</si>
  <si>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</si>
  <si>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</si>
  <si>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</si>
  <si>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</si>
  <si>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</si>
  <si>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</si>
  <si>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</si>
  <si>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</si>
  <si>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</si>
  <si>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</si>
  <si>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</si>
  <si>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</si>
  <si>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</si>
  <si>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</si>
  <si>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</si>
  <si>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</si>
  <si>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</si>
  <si>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</si>
  <si>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</si>
  <si>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</si>
  <si>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</si>
  <si>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</si>
  <si>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</si>
  <si>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</si>
  <si>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</si>
  <si>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</si>
  <si>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</si>
  <si>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</si>
  <si>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</si>
  <si>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</si>
  <si>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</si>
  <si>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</si>
  <si>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</si>
  <si>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</si>
  <si>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</si>
  <si>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</si>
  <si>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</si>
  <si>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</si>
  <si>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</si>
  <si>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</si>
  <si>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</si>
  <si>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</si>
  <si>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</si>
  <si>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</si>
  <si>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</si>
  <si>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</si>
  <si>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</si>
  <si>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</si>
  <si>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</si>
  <si>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</si>
  <si>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</si>
  <si>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</si>
  <si>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</si>
  <si>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</si>
  <si>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</si>
  <si>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</si>
  <si>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</si>
  <si>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</si>
  <si>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</si>
  <si>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</si>
  <si>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</si>
  <si>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</si>
  <si>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</si>
  <si>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</si>
  <si>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</si>
  <si>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</si>
  <si>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</si>
  <si>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</si>
  <si>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</si>
  <si>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</si>
  <si>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</si>
  <si>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</si>
  <si>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</si>
  <si>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</si>
  <si>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</si>
  <si>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</si>
  <si>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</si>
  <si>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</si>
  <si>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</si>
  <si>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</si>
  <si>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</si>
  <si>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</si>
  <si>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</si>
  <si>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</si>
  <si>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</si>
  <si>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</si>
  <si>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</si>
  <si>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Здравоохранение</t>
  </si>
  <si>
    <t>0600</t>
  </si>
  <si>
    <t>Охрана окружающей среды</t>
  </si>
  <si>
    <t>0605</t>
  </si>
  <si>
    <t>Другие вопросы в области охраны окружающей среды</t>
  </si>
  <si>
    <t>Налоговые и неналоговые доходы</t>
  </si>
  <si>
    <t>188</t>
  </si>
  <si>
    <t>62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</si>
  <si>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(на 01 июля 2016 г)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</si>
</sst>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\+#,##0;\-#,##0"/>
    <numFmt numFmtId="175" formatCode="0000"/>
    <numFmt numFmtId="176" formatCode="0.000"/>
    <numFmt numFmtId="177" formatCode="#,##0.0"/>
    <numFmt numFmtId="178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54" fillId="0" borderId="10" xfId="62" applyNumberFormat="1" applyFont="1" applyFill="1" applyBorder="1" applyAlignment="1">
      <alignment/>
      <protection/>
    </xf>
    <xf numFmtId="0" fontId="55" fillId="0" borderId="10" xfId="64" applyFont="1" applyFill="1" applyBorder="1" applyAlignment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55" fillId="0" borderId="10" xfId="57" applyNumberFormat="1" applyFont="1" applyFill="1" applyBorder="1" applyAlignment="1">
      <alignment horizont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PageLayoutView="0" workbookViewId="0" topLeftCell="A1">
      <pane xSplit="1" ySplit="2" topLeftCell="B1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0" sqref="C140"/>
    </sheetView>
  </sheetViews>
  <sheetFormatPr defaultColWidth="9.140625" defaultRowHeight="15"/>
  <cols>
    <col min="1" max="1" width="16.00390625" style="4" customWidth="1"/>
    <col min="2" max="2" width="31.57421875" style="12" customWidth="1"/>
    <col min="3" max="3" width="14.7109375" style="26" customWidth="1"/>
    <col min="4" max="4" width="12.57421875" style="49" bestFit="1" customWidth="1"/>
    <col min="5" max="5" width="9.00390625" style="49" bestFit="1" customWidth="1"/>
    <col min="6" max="6" width="11.57421875" style="49" bestFit="1" customWidth="1"/>
    <col min="7" max="7" width="10.8515625" style="49" customWidth="1"/>
    <col min="8" max="19" width="9.140625" style="49" customWidth="1"/>
    <col min="20" max="16384" width="9.140625" style="4" customWidth="1"/>
  </cols>
  <sheetData>
    <row r="1" spans="1:7" ht="58.5" customHeight="1">
      <c r="A1" s="50" t="s">
        <v>132</v>
      </c>
      <c r="B1" s="50"/>
      <c r="C1" s="50"/>
      <c r="D1" s="50"/>
      <c r="E1" s="50"/>
      <c r="F1" s="50"/>
      <c r="G1" s="45"/>
    </row>
    <row r="2" spans="1:7" ht="21" customHeight="1">
      <c r="A2" s="51" t="s">
        <v>116</v>
      </c>
      <c r="B2" s="51"/>
      <c r="C2" s="51"/>
      <c r="D2" s="51"/>
      <c r="E2" s="51"/>
      <c r="F2" s="51"/>
      <c r="G2" s="46"/>
    </row>
    <row r="3" spans="1:7" ht="45">
      <c r="A3" s="1" t="s">
        <v>0</v>
      </c>
      <c r="B3" s="1" t="s">
        <v>1</v>
      </c>
      <c r="C3" s="17" t="s">
        <v>2</v>
      </c>
      <c r="D3" s="19" t="s">
        <v>3</v>
      </c>
      <c r="E3" s="17" t="s">
        <v>4</v>
      </c>
      <c r="F3" s="17" t="s">
        <v>5</v>
      </c>
      <c r="G3" s="28"/>
    </row>
    <row r="4" spans="1:7" ht="28.5">
      <c r="A4" s="3">
        <v>10000000000000000</v>
      </c>
      <c r="B4" s="8" t="s">
        <v>129</v>
      </c>
      <c r="C4" s="20">
        <v>1524910.1</v>
      </c>
      <c r="D4" s="20">
        <v>715974.1</v>
      </c>
      <c r="E4" s="21">
        <f>D4/C4</f>
        <v>0.46951889163826765</v>
      </c>
      <c r="F4" s="22">
        <f>D4-C4</f>
        <v>-808936.0000000001</v>
      </c>
      <c r="G4" s="29"/>
    </row>
    <row r="5" spans="1:7" ht="28.5">
      <c r="A5" s="3">
        <v>20000000000000000</v>
      </c>
      <c r="B5" s="8" t="s">
        <v>6</v>
      </c>
      <c r="C5" s="20">
        <v>1989603.6</v>
      </c>
      <c r="D5" s="20">
        <v>1112948.6</v>
      </c>
      <c r="E5" s="21">
        <f>D5/C5</f>
        <v>0.5593820799278811</v>
      </c>
      <c r="F5" s="22">
        <f>D5-C5</f>
        <v>-876655</v>
      </c>
      <c r="G5" s="29"/>
    </row>
    <row r="6" spans="1:7" ht="57">
      <c r="A6" s="3">
        <v>30000000000000000</v>
      </c>
      <c r="B6" s="9" t="s">
        <v>7</v>
      </c>
      <c r="C6" s="20"/>
      <c r="D6" s="20"/>
      <c r="E6" s="21"/>
      <c r="F6" s="22">
        <f>D6-C6</f>
        <v>0</v>
      </c>
      <c r="G6" s="29"/>
    </row>
    <row r="7" spans="1:7" ht="15">
      <c r="A7" s="2"/>
      <c r="B7" s="8" t="s">
        <v>8</v>
      </c>
      <c r="C7" s="20">
        <f>C4+C5+C6</f>
        <v>3514513.7</v>
      </c>
      <c r="D7" s="20">
        <f>D4+D5+D6</f>
        <v>1828922.7000000002</v>
      </c>
      <c r="E7" s="21">
        <f>D7/C7</f>
        <v>0.5203913986734495</v>
      </c>
      <c r="F7" s="22">
        <f>D7-C7</f>
        <v>-1685591</v>
      </c>
      <c r="G7" s="29"/>
    </row>
    <row r="8" spans="1:7" ht="15">
      <c r="A8" s="52" t="s">
        <v>117</v>
      </c>
      <c r="B8" s="53"/>
      <c r="C8" s="53"/>
      <c r="D8" s="53"/>
      <c r="E8" s="53"/>
      <c r="F8" s="53"/>
      <c r="G8" s="46"/>
    </row>
    <row r="9" spans="1:7" ht="90">
      <c r="A9" s="2" t="s">
        <v>9</v>
      </c>
      <c r="B9" s="2" t="s">
        <v>10</v>
      </c>
      <c r="C9" s="17" t="s">
        <v>2</v>
      </c>
      <c r="D9" s="17" t="s">
        <v>11</v>
      </c>
      <c r="E9" s="17" t="s">
        <v>4</v>
      </c>
      <c r="F9" s="17" t="s">
        <v>5</v>
      </c>
      <c r="G9" s="28"/>
    </row>
    <row r="10" spans="1:7" ht="15">
      <c r="A10" s="2">
        <v>1</v>
      </c>
      <c r="B10" s="2">
        <v>2</v>
      </c>
      <c r="C10" s="17">
        <v>3</v>
      </c>
      <c r="D10" s="17">
        <v>4</v>
      </c>
      <c r="E10" s="17" t="s">
        <v>12</v>
      </c>
      <c r="F10" s="17" t="s">
        <v>13</v>
      </c>
      <c r="G10" s="28"/>
    </row>
    <row r="11" spans="1:7" ht="28.5">
      <c r="A11" s="5" t="s">
        <v>14</v>
      </c>
      <c r="B11" s="8" t="s">
        <v>15</v>
      </c>
      <c r="C11" s="22">
        <f>C12+C15+C19+C23+C24+C28+C31+C32</f>
        <v>219693.74</v>
      </c>
      <c r="D11" s="22">
        <f>D12+D15+D19+D23+D24+D28+D31+D32</f>
        <v>96010.7</v>
      </c>
      <c r="E11" s="23">
        <f aca="true" t="shared" si="0" ref="E11:E122">D11/C11*100</f>
        <v>43.70206451945331</v>
      </c>
      <c r="F11" s="24">
        <f>D11-C11</f>
        <v>-123683.04</v>
      </c>
      <c r="G11" s="30"/>
    </row>
    <row r="12" spans="1:7" ht="45.75" customHeight="1">
      <c r="A12" s="6" t="s">
        <v>16</v>
      </c>
      <c r="B12" s="11" t="s">
        <v>77</v>
      </c>
      <c r="C12" s="16">
        <v>1595.3</v>
      </c>
      <c r="D12" s="16">
        <v>751.27</v>
      </c>
      <c r="E12" s="13">
        <f t="shared" si="0"/>
        <v>47.09270983514073</v>
      </c>
      <c r="F12" s="14">
        <f aca="true" t="shared" si="1" ref="F12:F86">D12-C12</f>
        <v>-844.03</v>
      </c>
      <c r="G12" s="31"/>
    </row>
    <row r="13" spans="1:7" ht="30" customHeight="1">
      <c r="A13" s="6"/>
      <c r="B13" s="11" t="s">
        <v>111</v>
      </c>
      <c r="C13" s="16">
        <v>1225.3</v>
      </c>
      <c r="D13" s="16">
        <v>585.42</v>
      </c>
      <c r="E13" s="13">
        <f t="shared" si="0"/>
        <v>47.77768709703746</v>
      </c>
      <c r="F13" s="14">
        <f t="shared" si="1"/>
        <v>-639.88</v>
      </c>
      <c r="G13" s="31"/>
    </row>
    <row r="14" spans="1:7" ht="37.5" customHeight="1">
      <c r="A14" s="6"/>
      <c r="B14" s="11" t="s">
        <v>112</v>
      </c>
      <c r="C14" s="16">
        <v>1</v>
      </c>
      <c r="D14" s="16">
        <v>1</v>
      </c>
      <c r="E14" s="13"/>
      <c r="F14" s="14"/>
      <c r="G14" s="31"/>
    </row>
    <row r="15" spans="1:7" ht="96" customHeight="1">
      <c r="A15" s="6" t="s">
        <v>20</v>
      </c>
      <c r="B15" s="11" t="s">
        <v>78</v>
      </c>
      <c r="C15" s="16">
        <v>14089.9</v>
      </c>
      <c r="D15" s="16">
        <v>6623.08</v>
      </c>
      <c r="E15" s="13">
        <f t="shared" si="0"/>
        <v>47.00586945258661</v>
      </c>
      <c r="F15" s="14">
        <f t="shared" si="1"/>
        <v>-7466.82</v>
      </c>
      <c r="G15" s="31"/>
    </row>
    <row r="16" spans="1:7" ht="28.5">
      <c r="A16" s="6"/>
      <c r="B16" s="11" t="s">
        <v>111</v>
      </c>
      <c r="C16" s="16">
        <v>5957.9</v>
      </c>
      <c r="D16" s="16">
        <v>3099.01</v>
      </c>
      <c r="E16" s="13">
        <f t="shared" si="0"/>
        <v>52.01513956259757</v>
      </c>
      <c r="F16" s="14">
        <f t="shared" si="1"/>
        <v>-2858.8899999999994</v>
      </c>
      <c r="G16" s="31"/>
    </row>
    <row r="17" spans="1:7" ht="48" customHeight="1">
      <c r="A17" s="6"/>
      <c r="B17" s="11" t="s">
        <v>113</v>
      </c>
      <c r="C17" s="16">
        <v>10</v>
      </c>
      <c r="D17" s="16">
        <v>10</v>
      </c>
      <c r="E17" s="13"/>
      <c r="F17" s="14"/>
      <c r="G17" s="31"/>
    </row>
    <row r="18" spans="1:7" ht="48" customHeight="1">
      <c r="A18" s="6"/>
      <c r="B18" s="11" t="s">
        <v>19</v>
      </c>
      <c r="C18" s="16">
        <v>4</v>
      </c>
      <c r="D18" s="16">
        <v>4</v>
      </c>
      <c r="E18" s="13"/>
      <c r="F18" s="14"/>
      <c r="G18" s="31"/>
    </row>
    <row r="19" spans="1:7" ht="53.25" customHeight="1">
      <c r="A19" s="6" t="s">
        <v>21</v>
      </c>
      <c r="B19" s="33" t="s">
        <v>79</v>
      </c>
      <c r="C19" s="16">
        <v>130063.7</v>
      </c>
      <c r="D19" s="57">
        <v>59664.55</v>
      </c>
      <c r="E19" s="13">
        <f t="shared" si="0"/>
        <v>45.87332976072494</v>
      </c>
      <c r="F19" s="14">
        <f t="shared" si="1"/>
        <v>-70399.15</v>
      </c>
      <c r="G19" s="31"/>
    </row>
    <row r="20" spans="1:7" ht="30" customHeight="1">
      <c r="A20" s="34"/>
      <c r="B20" s="11" t="s">
        <v>111</v>
      </c>
      <c r="C20" s="16">
        <v>73688.85</v>
      </c>
      <c r="D20" s="16">
        <v>37449.84</v>
      </c>
      <c r="E20" s="13">
        <f t="shared" si="0"/>
        <v>50.82158291247589</v>
      </c>
      <c r="F20" s="14">
        <f t="shared" si="1"/>
        <v>-36239.01000000001</v>
      </c>
      <c r="G20" s="31"/>
    </row>
    <row r="21" spans="1:7" ht="30" customHeight="1">
      <c r="A21" s="6"/>
      <c r="B21" s="11" t="s">
        <v>18</v>
      </c>
      <c r="C21" s="7" t="s">
        <v>130</v>
      </c>
      <c r="D21" s="16">
        <v>184</v>
      </c>
      <c r="E21" s="13"/>
      <c r="F21" s="14"/>
      <c r="G21" s="31"/>
    </row>
    <row r="22" spans="1:7" ht="45.75" customHeight="1">
      <c r="A22" s="6"/>
      <c r="B22" s="11" t="s">
        <v>19</v>
      </c>
      <c r="C22" s="7" t="s">
        <v>131</v>
      </c>
      <c r="D22" s="16">
        <v>68</v>
      </c>
      <c r="E22" s="13"/>
      <c r="F22" s="14"/>
      <c r="G22" s="31"/>
    </row>
    <row r="23" spans="1:7" ht="45.75" customHeight="1">
      <c r="A23" s="6" t="s">
        <v>114</v>
      </c>
      <c r="B23" s="11" t="s">
        <v>115</v>
      </c>
      <c r="C23" s="16">
        <v>1908.6</v>
      </c>
      <c r="D23" s="16">
        <v>0</v>
      </c>
      <c r="E23" s="13">
        <v>0</v>
      </c>
      <c r="F23" s="14">
        <f>D23-C23</f>
        <v>-1908.6</v>
      </c>
      <c r="G23" s="31"/>
    </row>
    <row r="24" spans="1:7" ht="76.5" customHeight="1">
      <c r="A24" s="7" t="s">
        <v>22</v>
      </c>
      <c r="B24" s="11" t="s">
        <v>80</v>
      </c>
      <c r="C24" s="16">
        <v>33767.02</v>
      </c>
      <c r="D24" s="16">
        <v>15885.32</v>
      </c>
      <c r="E24" s="13">
        <f t="shared" si="0"/>
        <v>47.04389075494373</v>
      </c>
      <c r="F24" s="14">
        <f t="shared" si="1"/>
        <v>-17881.699999999997</v>
      </c>
      <c r="G24" s="31"/>
    </row>
    <row r="25" spans="1:7" ht="31.5" customHeight="1">
      <c r="A25" s="34"/>
      <c r="B25" s="11" t="s">
        <v>111</v>
      </c>
      <c r="C25" s="16">
        <v>20856.57</v>
      </c>
      <c r="D25" s="16">
        <v>10131.86</v>
      </c>
      <c r="E25" s="13">
        <f t="shared" si="0"/>
        <v>48.57874521074175</v>
      </c>
      <c r="F25" s="14">
        <f t="shared" si="1"/>
        <v>-10724.71</v>
      </c>
      <c r="G25" s="31"/>
    </row>
    <row r="26" spans="1:16" ht="45" customHeight="1">
      <c r="A26" s="6"/>
      <c r="B26" s="11" t="s">
        <v>113</v>
      </c>
      <c r="C26" s="16">
        <v>54</v>
      </c>
      <c r="D26" s="16">
        <v>54</v>
      </c>
      <c r="E26" s="13"/>
      <c r="F26" s="14"/>
      <c r="G26" s="31"/>
      <c r="I26" s="27"/>
      <c r="J26" s="27"/>
      <c r="P26" s="27"/>
    </row>
    <row r="27" spans="1:10" ht="48.75" customHeight="1">
      <c r="A27" s="6"/>
      <c r="B27" s="11" t="s">
        <v>19</v>
      </c>
      <c r="C27" s="16">
        <v>6</v>
      </c>
      <c r="D27" s="16">
        <v>6</v>
      </c>
      <c r="E27" s="13"/>
      <c r="F27" s="14"/>
      <c r="G27" s="31"/>
      <c r="I27" s="27"/>
      <c r="J27" s="27"/>
    </row>
    <row r="28" spans="1:7" ht="31.5" customHeight="1">
      <c r="A28" s="7" t="s">
        <v>23</v>
      </c>
      <c r="B28" s="10" t="s">
        <v>24</v>
      </c>
      <c r="C28" s="16">
        <v>2056.7</v>
      </c>
      <c r="D28" s="16">
        <v>1030.76</v>
      </c>
      <c r="E28" s="13">
        <f t="shared" si="0"/>
        <v>50.11717800359799</v>
      </c>
      <c r="F28" s="14">
        <f t="shared" si="1"/>
        <v>-1025.9399999999998</v>
      </c>
      <c r="G28" s="31"/>
    </row>
    <row r="29" spans="1:7" ht="30" customHeight="1">
      <c r="A29" s="34"/>
      <c r="B29" s="11" t="s">
        <v>111</v>
      </c>
      <c r="C29" s="16">
        <v>1206.9</v>
      </c>
      <c r="D29" s="16">
        <v>495.78</v>
      </c>
      <c r="E29" s="13">
        <f t="shared" si="0"/>
        <v>41.07879691772309</v>
      </c>
      <c r="F29" s="14">
        <f t="shared" si="1"/>
        <v>-711.1200000000001</v>
      </c>
      <c r="G29" s="31"/>
    </row>
    <row r="30" spans="1:7" ht="46.5" customHeight="1">
      <c r="A30" s="6"/>
      <c r="B30" s="11" t="s">
        <v>113</v>
      </c>
      <c r="C30" s="16">
        <v>3</v>
      </c>
      <c r="D30" s="16">
        <v>3</v>
      </c>
      <c r="E30" s="13"/>
      <c r="F30" s="14"/>
      <c r="G30" s="31"/>
    </row>
    <row r="31" spans="1:7" ht="29.25" customHeight="1">
      <c r="A31" s="6" t="s">
        <v>73</v>
      </c>
      <c r="B31" s="11" t="s">
        <v>25</v>
      </c>
      <c r="C31" s="16">
        <v>3738</v>
      </c>
      <c r="D31" s="16">
        <v>0</v>
      </c>
      <c r="E31" s="13">
        <f t="shared" si="0"/>
        <v>0</v>
      </c>
      <c r="F31" s="14">
        <f t="shared" si="1"/>
        <v>-3738</v>
      </c>
      <c r="G31" s="31"/>
    </row>
    <row r="32" spans="1:7" ht="30">
      <c r="A32" s="7" t="s">
        <v>97</v>
      </c>
      <c r="B32" s="10" t="s">
        <v>82</v>
      </c>
      <c r="C32" s="16">
        <v>32474.52</v>
      </c>
      <c r="D32" s="16">
        <v>12055.72</v>
      </c>
      <c r="E32" s="13">
        <f t="shared" si="0"/>
        <v>37.123628001276074</v>
      </c>
      <c r="F32" s="14">
        <f t="shared" si="1"/>
        <v>-20418.800000000003</v>
      </c>
      <c r="G32" s="31"/>
    </row>
    <row r="33" spans="1:13" ht="27.75" customHeight="1">
      <c r="A33" s="7"/>
      <c r="B33" s="11" t="s">
        <v>111</v>
      </c>
      <c r="C33" s="16">
        <f>3090.68+15395.1</f>
        <v>18485.78</v>
      </c>
      <c r="D33" s="16">
        <f>1458.69+6919.69</f>
        <v>8378.38</v>
      </c>
      <c r="E33" s="13">
        <f t="shared" si="0"/>
        <v>45.32337829401843</v>
      </c>
      <c r="F33" s="14">
        <f t="shared" si="1"/>
        <v>-10107.4</v>
      </c>
      <c r="G33" s="31"/>
      <c r="M33" s="27"/>
    </row>
    <row r="34" spans="1:7" ht="30.75" customHeight="1">
      <c r="A34" s="6"/>
      <c r="B34" s="11" t="s">
        <v>18</v>
      </c>
      <c r="C34" s="16">
        <v>45</v>
      </c>
      <c r="D34" s="16">
        <v>45</v>
      </c>
      <c r="E34" s="13"/>
      <c r="F34" s="14"/>
      <c r="G34" s="31"/>
    </row>
    <row r="35" spans="1:16" ht="45" customHeight="1">
      <c r="A35" s="6"/>
      <c r="B35" s="11" t="s">
        <v>19</v>
      </c>
      <c r="C35" s="16">
        <v>20.5</v>
      </c>
      <c r="D35" s="16">
        <v>21</v>
      </c>
      <c r="E35" s="13"/>
      <c r="F35" s="14"/>
      <c r="G35" s="31"/>
      <c r="M35" s="27"/>
      <c r="P35" s="27"/>
    </row>
    <row r="36" spans="1:7" ht="45" customHeight="1">
      <c r="A36" s="35" t="s">
        <v>26</v>
      </c>
      <c r="B36" s="36" t="s">
        <v>27</v>
      </c>
      <c r="C36" s="22">
        <f>C37+C38+C42+C46</f>
        <v>35630.8</v>
      </c>
      <c r="D36" s="22">
        <f>D37+D38+D42+D46</f>
        <v>16427.929999999997</v>
      </c>
      <c r="E36" s="23">
        <f t="shared" si="0"/>
        <v>46.10598134198501</v>
      </c>
      <c r="F36" s="24">
        <f t="shared" si="1"/>
        <v>-19202.870000000006</v>
      </c>
      <c r="G36" s="30"/>
    </row>
    <row r="37" spans="1:13" ht="15">
      <c r="A37" s="7" t="s">
        <v>28</v>
      </c>
      <c r="B37" s="15" t="s">
        <v>29</v>
      </c>
      <c r="C37" s="16">
        <v>0</v>
      </c>
      <c r="D37" s="16">
        <v>0</v>
      </c>
      <c r="E37" s="13">
        <v>0</v>
      </c>
      <c r="F37" s="14">
        <f>D37-C37</f>
        <v>0</v>
      </c>
      <c r="G37" s="31"/>
      <c r="M37" s="27"/>
    </row>
    <row r="38" spans="1:7" ht="15">
      <c r="A38" s="7" t="s">
        <v>107</v>
      </c>
      <c r="B38" s="15" t="s">
        <v>108</v>
      </c>
      <c r="C38" s="16">
        <v>9560.1</v>
      </c>
      <c r="D38" s="16">
        <v>4780.05</v>
      </c>
      <c r="E38" s="13">
        <f t="shared" si="0"/>
        <v>50</v>
      </c>
      <c r="F38" s="14">
        <f>D38-C38</f>
        <v>-4780.05</v>
      </c>
      <c r="G38" s="31"/>
    </row>
    <row r="39" spans="1:7" ht="28.5">
      <c r="A39" s="7"/>
      <c r="B39" s="11" t="s">
        <v>111</v>
      </c>
      <c r="C39" s="16">
        <v>5323.47</v>
      </c>
      <c r="D39" s="16">
        <v>2681.37</v>
      </c>
      <c r="E39" s="13">
        <f>D39/C39*100</f>
        <v>50.36883837046137</v>
      </c>
      <c r="F39" s="14">
        <f>D39-C39</f>
        <v>-2642.1000000000004</v>
      </c>
      <c r="G39" s="31"/>
    </row>
    <row r="40" spans="1:7" ht="30">
      <c r="A40" s="7"/>
      <c r="B40" s="11" t="s">
        <v>18</v>
      </c>
      <c r="C40" s="16">
        <v>12</v>
      </c>
      <c r="D40" s="16">
        <v>12</v>
      </c>
      <c r="E40" s="13"/>
      <c r="F40" s="14"/>
      <c r="G40" s="32"/>
    </row>
    <row r="41" spans="1:7" ht="45">
      <c r="A41" s="7"/>
      <c r="B41" s="11" t="s">
        <v>19</v>
      </c>
      <c r="C41" s="16">
        <v>9</v>
      </c>
      <c r="D41" s="16">
        <v>9</v>
      </c>
      <c r="E41" s="13"/>
      <c r="F41" s="14"/>
      <c r="G41" s="32"/>
    </row>
    <row r="42" spans="1:7" ht="75">
      <c r="A42" s="7" t="s">
        <v>30</v>
      </c>
      <c r="B42" s="15" t="s">
        <v>83</v>
      </c>
      <c r="C42" s="16">
        <v>24014.7</v>
      </c>
      <c r="D42" s="16">
        <v>10760.46</v>
      </c>
      <c r="E42" s="13">
        <f>D42/C42*100</f>
        <v>44.80780521930317</v>
      </c>
      <c r="F42" s="14">
        <f>D42-C42</f>
        <v>-13254.240000000002</v>
      </c>
      <c r="G42" s="31"/>
    </row>
    <row r="43" spans="1:7" ht="32.25" customHeight="1">
      <c r="A43" s="7"/>
      <c r="B43" s="11" t="s">
        <v>111</v>
      </c>
      <c r="C43" s="16">
        <v>3393.27</v>
      </c>
      <c r="D43" s="16">
        <v>1676.74</v>
      </c>
      <c r="E43" s="13">
        <f>D43/C43*100</f>
        <v>49.41369239700937</v>
      </c>
      <c r="F43" s="14">
        <f>D43-C43</f>
        <v>-1716.53</v>
      </c>
      <c r="G43" s="31"/>
    </row>
    <row r="44" spans="1:7" ht="36" customHeight="1">
      <c r="A44" s="7"/>
      <c r="B44" s="11" t="s">
        <v>18</v>
      </c>
      <c r="C44" s="16">
        <v>0</v>
      </c>
      <c r="D44" s="16">
        <v>0</v>
      </c>
      <c r="E44" s="13"/>
      <c r="F44" s="14"/>
      <c r="G44" s="31"/>
    </row>
    <row r="45" spans="1:7" ht="44.25" customHeight="1">
      <c r="A45" s="7"/>
      <c r="B45" s="11" t="s">
        <v>19</v>
      </c>
      <c r="C45" s="16">
        <v>16</v>
      </c>
      <c r="D45" s="16">
        <v>15</v>
      </c>
      <c r="E45" s="13"/>
      <c r="F45" s="14"/>
      <c r="G45" s="31"/>
    </row>
    <row r="46" spans="1:7" ht="64.5" customHeight="1">
      <c r="A46" s="7" t="s">
        <v>122</v>
      </c>
      <c r="B46" s="15" t="s">
        <v>123</v>
      </c>
      <c r="C46" s="16">
        <v>2056</v>
      </c>
      <c r="D46" s="16">
        <v>887.42</v>
      </c>
      <c r="E46" s="13">
        <f>D46/C46*100</f>
        <v>43.1624513618677</v>
      </c>
      <c r="F46" s="14">
        <f>D46-C46</f>
        <v>-1168.58</v>
      </c>
      <c r="G46" s="31"/>
    </row>
    <row r="47" spans="1:7" ht="15" customHeight="1">
      <c r="A47" s="34" t="s">
        <v>31</v>
      </c>
      <c r="B47" s="36" t="s">
        <v>32</v>
      </c>
      <c r="C47" s="22">
        <f>C48+C49+C50+C53+C54+C55</f>
        <v>419433.23</v>
      </c>
      <c r="D47" s="22">
        <f>D48+D49+D50+D53+D54+D55</f>
        <v>221375.15</v>
      </c>
      <c r="E47" s="23">
        <f t="shared" si="0"/>
        <v>52.779592594511406</v>
      </c>
      <c r="F47" s="24">
        <f t="shared" si="1"/>
        <v>-198058.08</v>
      </c>
      <c r="G47" s="30"/>
    </row>
    <row r="48" spans="1:7" ht="15" customHeight="1">
      <c r="A48" s="7" t="s">
        <v>95</v>
      </c>
      <c r="B48" s="15" t="s">
        <v>96</v>
      </c>
      <c r="C48" s="16">
        <v>0</v>
      </c>
      <c r="D48" s="16">
        <v>0</v>
      </c>
      <c r="E48" s="23">
        <v>0</v>
      </c>
      <c r="F48" s="24">
        <f t="shared" si="1"/>
        <v>0</v>
      </c>
      <c r="G48" s="30"/>
    </row>
    <row r="49" spans="1:7" ht="14.25" customHeight="1">
      <c r="A49" s="7" t="s">
        <v>33</v>
      </c>
      <c r="B49" s="15" t="s">
        <v>89</v>
      </c>
      <c r="C49" s="16">
        <v>0</v>
      </c>
      <c r="D49" s="16">
        <v>0</v>
      </c>
      <c r="E49" s="13">
        <v>0</v>
      </c>
      <c r="F49" s="14">
        <v>0</v>
      </c>
      <c r="G49" s="31"/>
    </row>
    <row r="50" spans="1:7" ht="30">
      <c r="A50" s="7" t="s">
        <v>34</v>
      </c>
      <c r="B50" s="15" t="s">
        <v>35</v>
      </c>
      <c r="C50" s="16">
        <v>13616.7</v>
      </c>
      <c r="D50" s="16">
        <v>1631.92</v>
      </c>
      <c r="E50" s="13">
        <f t="shared" si="0"/>
        <v>11.984695263903882</v>
      </c>
      <c r="F50" s="14">
        <f t="shared" si="1"/>
        <v>-11984.78</v>
      </c>
      <c r="G50" s="31"/>
    </row>
    <row r="51" spans="1:7" ht="28.5">
      <c r="A51" s="6"/>
      <c r="B51" s="11" t="s">
        <v>111</v>
      </c>
      <c r="C51" s="16">
        <v>1019.33</v>
      </c>
      <c r="D51" s="16">
        <v>542.4</v>
      </c>
      <c r="E51" s="13">
        <f t="shared" si="0"/>
        <v>53.21142318974228</v>
      </c>
      <c r="F51" s="14">
        <f t="shared" si="1"/>
        <v>-476.93000000000006</v>
      </c>
      <c r="G51" s="31"/>
    </row>
    <row r="52" spans="1:7" ht="30" customHeight="1">
      <c r="A52" s="6"/>
      <c r="B52" s="11" t="s">
        <v>18</v>
      </c>
      <c r="C52" s="16">
        <v>3</v>
      </c>
      <c r="D52" s="16">
        <v>3</v>
      </c>
      <c r="E52" s="13"/>
      <c r="F52" s="14"/>
      <c r="G52" s="31"/>
    </row>
    <row r="53" spans="1:7" ht="15">
      <c r="A53" s="7" t="s">
        <v>36</v>
      </c>
      <c r="B53" s="10" t="s">
        <v>37</v>
      </c>
      <c r="C53" s="16">
        <v>117721.2</v>
      </c>
      <c r="D53" s="16">
        <v>54665.42</v>
      </c>
      <c r="E53" s="13">
        <f t="shared" si="0"/>
        <v>46.436342816756884</v>
      </c>
      <c r="F53" s="14">
        <f t="shared" si="1"/>
        <v>-63055.78</v>
      </c>
      <c r="G53" s="31"/>
    </row>
    <row r="54" spans="1:7" ht="30">
      <c r="A54" s="7" t="s">
        <v>109</v>
      </c>
      <c r="B54" s="10" t="s">
        <v>110</v>
      </c>
      <c r="C54" s="16">
        <v>235391.56</v>
      </c>
      <c r="D54" s="16">
        <v>145307.62</v>
      </c>
      <c r="E54" s="13">
        <f t="shared" si="0"/>
        <v>61.730174182965605</v>
      </c>
      <c r="F54" s="14">
        <f t="shared" si="1"/>
        <v>-90083.94</v>
      </c>
      <c r="G54" s="31"/>
    </row>
    <row r="55" spans="1:7" ht="30" customHeight="1">
      <c r="A55" s="6" t="s">
        <v>72</v>
      </c>
      <c r="B55" s="15" t="s">
        <v>91</v>
      </c>
      <c r="C55" s="16">
        <v>52703.77</v>
      </c>
      <c r="D55" s="16">
        <v>19770.19</v>
      </c>
      <c r="E55" s="13">
        <f t="shared" si="0"/>
        <v>37.51190854088806</v>
      </c>
      <c r="F55" s="14">
        <f t="shared" si="1"/>
        <v>-32933.58</v>
      </c>
      <c r="G55" s="31"/>
    </row>
    <row r="56" spans="1:8" ht="29.25" customHeight="1">
      <c r="A56" s="6"/>
      <c r="B56" s="11" t="s">
        <v>111</v>
      </c>
      <c r="C56" s="16">
        <f>5190.4+6638.7</f>
        <v>11829.099999999999</v>
      </c>
      <c r="D56" s="16">
        <f>2283.93+2783.42</f>
        <v>5067.35</v>
      </c>
      <c r="E56" s="13">
        <f t="shared" si="0"/>
        <v>42.83800120042946</v>
      </c>
      <c r="F56" s="14">
        <f t="shared" si="1"/>
        <v>-6761.749999999998</v>
      </c>
      <c r="G56" s="55"/>
      <c r="H56" s="56"/>
    </row>
    <row r="57" spans="1:10" ht="30">
      <c r="A57" s="6"/>
      <c r="B57" s="11" t="s">
        <v>18</v>
      </c>
      <c r="C57" s="16">
        <v>20</v>
      </c>
      <c r="D57" s="16">
        <v>20</v>
      </c>
      <c r="E57" s="13"/>
      <c r="F57" s="14"/>
      <c r="G57" s="32"/>
      <c r="I57" s="27"/>
      <c r="J57" s="27"/>
    </row>
    <row r="58" spans="1:16" ht="45">
      <c r="A58" s="6"/>
      <c r="B58" s="11" t="s">
        <v>19</v>
      </c>
      <c r="C58" s="16">
        <v>20</v>
      </c>
      <c r="D58" s="16">
        <v>20</v>
      </c>
      <c r="E58" s="13"/>
      <c r="F58" s="14"/>
      <c r="G58" s="32"/>
      <c r="P58" s="27"/>
    </row>
    <row r="59" spans="1:7" ht="31.5" customHeight="1">
      <c r="A59" s="34" t="s">
        <v>38</v>
      </c>
      <c r="B59" s="36" t="s">
        <v>94</v>
      </c>
      <c r="C59" s="22">
        <f>C60+C62+C64+C65</f>
        <v>349398.14</v>
      </c>
      <c r="D59" s="22">
        <f>D60+D62+D64+D65</f>
        <v>167330.28</v>
      </c>
      <c r="E59" s="23">
        <f>D59/C59*100</f>
        <v>47.89100480042624</v>
      </c>
      <c r="F59" s="24">
        <f>D59-C59</f>
        <v>-182067.86000000002</v>
      </c>
      <c r="G59" s="30"/>
    </row>
    <row r="60" spans="1:7" ht="15">
      <c r="A60" s="7" t="s">
        <v>39</v>
      </c>
      <c r="B60" s="10" t="s">
        <v>40</v>
      </c>
      <c r="C60" s="16">
        <v>160439.4</v>
      </c>
      <c r="D60" s="16">
        <v>83332.62</v>
      </c>
      <c r="E60" s="13">
        <f t="shared" si="0"/>
        <v>51.94024659778085</v>
      </c>
      <c r="F60" s="14">
        <f t="shared" si="1"/>
        <v>-77106.78</v>
      </c>
      <c r="G60" s="31"/>
    </row>
    <row r="61" spans="1:7" ht="15">
      <c r="A61" s="7"/>
      <c r="B61" s="37" t="s">
        <v>121</v>
      </c>
      <c r="C61" s="16">
        <v>130586</v>
      </c>
      <c r="D61" s="16">
        <v>70679</v>
      </c>
      <c r="E61" s="13">
        <f t="shared" si="0"/>
        <v>54.12448501370745</v>
      </c>
      <c r="F61" s="14">
        <f t="shared" si="1"/>
        <v>-59907</v>
      </c>
      <c r="G61" s="31"/>
    </row>
    <row r="62" spans="1:7" ht="15">
      <c r="A62" s="7" t="s">
        <v>41</v>
      </c>
      <c r="B62" s="10" t="s">
        <v>42</v>
      </c>
      <c r="C62" s="16">
        <v>71859.03</v>
      </c>
      <c r="D62" s="16">
        <v>33387.89</v>
      </c>
      <c r="E62" s="13">
        <f t="shared" si="0"/>
        <v>46.4630402052463</v>
      </c>
      <c r="F62" s="14">
        <f t="shared" si="1"/>
        <v>-38471.14</v>
      </c>
      <c r="G62" s="31"/>
    </row>
    <row r="63" spans="1:7" ht="15">
      <c r="A63" s="7"/>
      <c r="B63" s="37" t="s">
        <v>121</v>
      </c>
      <c r="C63" s="16">
        <v>63349</v>
      </c>
      <c r="D63" s="16">
        <v>33388</v>
      </c>
      <c r="E63" s="13">
        <f t="shared" si="0"/>
        <v>52.70485721952991</v>
      </c>
      <c r="F63" s="14">
        <f t="shared" si="1"/>
        <v>-29961</v>
      </c>
      <c r="G63" s="31"/>
    </row>
    <row r="64" spans="1:7" ht="15">
      <c r="A64" s="7" t="s">
        <v>74</v>
      </c>
      <c r="B64" s="10" t="s">
        <v>84</v>
      </c>
      <c r="C64" s="16">
        <v>89346.01</v>
      </c>
      <c r="D64" s="16">
        <v>38506.52</v>
      </c>
      <c r="E64" s="13">
        <f t="shared" si="0"/>
        <v>43.09819766993512</v>
      </c>
      <c r="F64" s="14">
        <f t="shared" si="1"/>
        <v>-50839.49</v>
      </c>
      <c r="G64" s="31"/>
    </row>
    <row r="65" spans="1:7" ht="45">
      <c r="A65" s="7" t="s">
        <v>71</v>
      </c>
      <c r="B65" s="10" t="s">
        <v>92</v>
      </c>
      <c r="C65" s="16">
        <v>27753.7</v>
      </c>
      <c r="D65" s="16">
        <v>12103.25</v>
      </c>
      <c r="E65" s="13">
        <f t="shared" si="0"/>
        <v>43.60950071521995</v>
      </c>
      <c r="F65" s="14">
        <f t="shared" si="1"/>
        <v>-15650.45</v>
      </c>
      <c r="G65" s="31"/>
    </row>
    <row r="66" spans="1:7" ht="28.5">
      <c r="A66" s="7"/>
      <c r="B66" s="11" t="s">
        <v>111</v>
      </c>
      <c r="C66" s="16">
        <f>8900.4+2070.37</f>
        <v>10970.77</v>
      </c>
      <c r="D66" s="16">
        <f>3844.86+988.24</f>
        <v>4833.1</v>
      </c>
      <c r="E66" s="13">
        <f t="shared" si="0"/>
        <v>44.05433711580864</v>
      </c>
      <c r="F66" s="14">
        <f t="shared" si="1"/>
        <v>-6137.67</v>
      </c>
      <c r="G66" s="31"/>
    </row>
    <row r="67" spans="1:7" ht="30" customHeight="1">
      <c r="A67" s="6"/>
      <c r="B67" s="11" t="s">
        <v>18</v>
      </c>
      <c r="C67" s="16">
        <v>5</v>
      </c>
      <c r="D67" s="16">
        <v>5</v>
      </c>
      <c r="E67" s="13"/>
      <c r="F67" s="14"/>
      <c r="G67" s="31"/>
    </row>
    <row r="68" spans="1:7" ht="49.5" customHeight="1">
      <c r="A68" s="6"/>
      <c r="B68" s="11" t="s">
        <v>19</v>
      </c>
      <c r="C68" s="16">
        <v>31</v>
      </c>
      <c r="D68" s="16">
        <v>31</v>
      </c>
      <c r="E68" s="13"/>
      <c r="F68" s="14"/>
      <c r="G68" s="31"/>
    </row>
    <row r="69" spans="1:7" ht="49.5" customHeight="1">
      <c r="A69" s="34" t="s">
        <v>125</v>
      </c>
      <c r="B69" s="36" t="s">
        <v>126</v>
      </c>
      <c r="C69" s="22">
        <v>0</v>
      </c>
      <c r="D69" s="22">
        <v>0</v>
      </c>
      <c r="E69" s="23" t="e">
        <f>D69/C69*100</f>
        <v>#DIV/0!</v>
      </c>
      <c r="F69" s="24">
        <f>D69-C69</f>
        <v>0</v>
      </c>
      <c r="G69" s="30"/>
    </row>
    <row r="70" spans="1:7" ht="33" customHeight="1">
      <c r="A70" s="6" t="s">
        <v>127</v>
      </c>
      <c r="B70" s="15" t="s">
        <v>128</v>
      </c>
      <c r="C70" s="16">
        <v>0</v>
      </c>
      <c r="D70" s="16">
        <v>0</v>
      </c>
      <c r="E70" s="13" t="e">
        <f>D70/C70*100</f>
        <v>#DIV/0!</v>
      </c>
      <c r="F70" s="14">
        <f>D70-C70</f>
        <v>0</v>
      </c>
      <c r="G70" s="31"/>
    </row>
    <row r="71" spans="1:7" ht="15">
      <c r="A71" s="34" t="s">
        <v>43</v>
      </c>
      <c r="B71" s="36" t="s">
        <v>44</v>
      </c>
      <c r="C71" s="22">
        <f>C72+C75+C78+C81</f>
        <v>2189663.6900000004</v>
      </c>
      <c r="D71" s="22">
        <f>D72+D75+D78+D81</f>
        <v>1194908.8399999999</v>
      </c>
      <c r="E71" s="23">
        <f t="shared" si="0"/>
        <v>54.57042766234114</v>
      </c>
      <c r="F71" s="24">
        <f t="shared" si="1"/>
        <v>-994754.8500000006</v>
      </c>
      <c r="G71" s="30"/>
    </row>
    <row r="72" spans="1:7" ht="15.75" customHeight="1">
      <c r="A72" s="7" t="s">
        <v>45</v>
      </c>
      <c r="B72" s="33" t="s">
        <v>46</v>
      </c>
      <c r="C72" s="16">
        <v>838080.64</v>
      </c>
      <c r="D72" s="16">
        <v>464330.8</v>
      </c>
      <c r="E72" s="13">
        <f t="shared" si="0"/>
        <v>55.40407185637888</v>
      </c>
      <c r="F72" s="14">
        <f t="shared" si="1"/>
        <v>-373749.84</v>
      </c>
      <c r="G72" s="31"/>
    </row>
    <row r="73" spans="1:7" ht="18.75" customHeight="1" hidden="1">
      <c r="A73" s="7"/>
      <c r="B73" s="11" t="s">
        <v>17</v>
      </c>
      <c r="C73" s="16"/>
      <c r="D73" s="16"/>
      <c r="E73" s="13" t="e">
        <f t="shared" si="0"/>
        <v>#DIV/0!</v>
      </c>
      <c r="F73" s="14">
        <f t="shared" si="1"/>
        <v>0</v>
      </c>
      <c r="G73" s="31"/>
    </row>
    <row r="74" spans="1:7" ht="47.25" customHeight="1" hidden="1">
      <c r="A74" s="6"/>
      <c r="B74" s="11" t="s">
        <v>19</v>
      </c>
      <c r="C74" s="16"/>
      <c r="D74" s="16"/>
      <c r="E74" s="13"/>
      <c r="F74" s="14"/>
      <c r="G74" s="31"/>
    </row>
    <row r="75" spans="1:7" ht="15">
      <c r="A75" s="7" t="s">
        <v>47</v>
      </c>
      <c r="B75" s="10" t="s">
        <v>48</v>
      </c>
      <c r="C75" s="16">
        <v>1296292.25</v>
      </c>
      <c r="D75" s="16">
        <v>706403.32</v>
      </c>
      <c r="E75" s="13">
        <f t="shared" si="0"/>
        <v>54.49414049956712</v>
      </c>
      <c r="F75" s="14">
        <f t="shared" si="1"/>
        <v>-589888.93</v>
      </c>
      <c r="G75" s="31"/>
    </row>
    <row r="76" spans="1:7" ht="16.5" customHeight="1" hidden="1">
      <c r="A76" s="7"/>
      <c r="B76" s="11" t="s">
        <v>17</v>
      </c>
      <c r="C76" s="16"/>
      <c r="D76" s="16"/>
      <c r="E76" s="13" t="e">
        <f t="shared" si="0"/>
        <v>#DIV/0!</v>
      </c>
      <c r="F76" s="14">
        <f t="shared" si="1"/>
        <v>0</v>
      </c>
      <c r="G76" s="31"/>
    </row>
    <row r="77" spans="1:7" ht="44.25" customHeight="1" hidden="1">
      <c r="A77" s="7"/>
      <c r="B77" s="11" t="s">
        <v>19</v>
      </c>
      <c r="C77" s="16"/>
      <c r="D77" s="16"/>
      <c r="E77" s="13"/>
      <c r="F77" s="14"/>
      <c r="G77" s="31"/>
    </row>
    <row r="78" spans="1:7" ht="25.5">
      <c r="A78" s="7" t="s">
        <v>49</v>
      </c>
      <c r="B78" s="33" t="s">
        <v>50</v>
      </c>
      <c r="C78" s="16">
        <v>7628.18</v>
      </c>
      <c r="D78" s="16">
        <v>2590.68</v>
      </c>
      <c r="E78" s="13">
        <f t="shared" si="0"/>
        <v>33.961967336900805</v>
      </c>
      <c r="F78" s="14">
        <f t="shared" si="1"/>
        <v>-5037.5</v>
      </c>
      <c r="G78" s="31"/>
    </row>
    <row r="79" spans="1:7" ht="18.75" customHeight="1" hidden="1">
      <c r="A79" s="7"/>
      <c r="B79" s="11" t="s">
        <v>17</v>
      </c>
      <c r="C79" s="16"/>
      <c r="D79" s="16"/>
      <c r="E79" s="13">
        <v>0</v>
      </c>
      <c r="F79" s="14">
        <f t="shared" si="1"/>
        <v>0</v>
      </c>
      <c r="G79" s="31"/>
    </row>
    <row r="80" spans="1:7" ht="49.5" customHeight="1" hidden="1">
      <c r="A80" s="7"/>
      <c r="B80" s="11" t="s">
        <v>19</v>
      </c>
      <c r="C80" s="16"/>
      <c r="D80" s="16"/>
      <c r="E80" s="13"/>
      <c r="F80" s="14"/>
      <c r="G80" s="31"/>
    </row>
    <row r="81" spans="1:7" ht="30" customHeight="1">
      <c r="A81" s="7" t="s">
        <v>51</v>
      </c>
      <c r="B81" s="33" t="s">
        <v>52</v>
      </c>
      <c r="C81" s="16">
        <v>47662.62</v>
      </c>
      <c r="D81" s="16">
        <v>21584.04</v>
      </c>
      <c r="E81" s="13">
        <f t="shared" si="0"/>
        <v>45.285047276041475</v>
      </c>
      <c r="F81" s="14">
        <f t="shared" si="1"/>
        <v>-26078.58</v>
      </c>
      <c r="G81" s="31"/>
    </row>
    <row r="82" spans="1:7" ht="29.25" customHeight="1">
      <c r="A82" s="7"/>
      <c r="B82" s="11" t="s">
        <v>111</v>
      </c>
      <c r="C82" s="16">
        <f>22580.8+9526.7</f>
        <v>32107.5</v>
      </c>
      <c r="D82" s="16">
        <f>11053.5+4091.27</f>
        <v>15144.77</v>
      </c>
      <c r="E82" s="13">
        <f t="shared" si="0"/>
        <v>47.16894806509382</v>
      </c>
      <c r="F82" s="14">
        <f t="shared" si="1"/>
        <v>-16962.73</v>
      </c>
      <c r="G82" s="31"/>
    </row>
    <row r="83" spans="1:7" ht="30" customHeight="1">
      <c r="A83" s="7"/>
      <c r="B83" s="11" t="s">
        <v>18</v>
      </c>
      <c r="C83" s="16">
        <v>29</v>
      </c>
      <c r="D83" s="16">
        <v>29</v>
      </c>
      <c r="E83" s="13"/>
      <c r="F83" s="14"/>
      <c r="G83" s="31"/>
    </row>
    <row r="84" spans="1:7" ht="48" customHeight="1">
      <c r="A84" s="7"/>
      <c r="B84" s="11" t="s">
        <v>19</v>
      </c>
      <c r="C84" s="16">
        <v>109</v>
      </c>
      <c r="D84" s="16">
        <v>109</v>
      </c>
      <c r="E84" s="13"/>
      <c r="F84" s="14"/>
      <c r="G84" s="31"/>
    </row>
    <row r="85" spans="1:7" ht="32.25" customHeight="1">
      <c r="A85" s="35" t="s">
        <v>53</v>
      </c>
      <c r="B85" s="36" t="s">
        <v>54</v>
      </c>
      <c r="C85" s="22">
        <f>C86+C89</f>
        <v>75712</v>
      </c>
      <c r="D85" s="20">
        <f>D86+D89</f>
        <v>37284.05</v>
      </c>
      <c r="E85" s="23">
        <f t="shared" si="0"/>
        <v>49.244571534235</v>
      </c>
      <c r="F85" s="24">
        <f t="shared" si="1"/>
        <v>-38427.95</v>
      </c>
      <c r="G85" s="30"/>
    </row>
    <row r="86" spans="1:7" ht="15">
      <c r="A86" s="7" t="s">
        <v>55</v>
      </c>
      <c r="B86" s="15" t="s">
        <v>56</v>
      </c>
      <c r="C86" s="58">
        <v>48519.8</v>
      </c>
      <c r="D86" s="58">
        <v>24865.14</v>
      </c>
      <c r="E86" s="13">
        <f t="shared" si="0"/>
        <v>51.24740827456007</v>
      </c>
      <c r="F86" s="14">
        <f t="shared" si="1"/>
        <v>-23654.660000000003</v>
      </c>
      <c r="G86" s="31"/>
    </row>
    <row r="87" spans="1:7" ht="27.75" customHeight="1" hidden="1">
      <c r="A87" s="7"/>
      <c r="B87" s="11" t="s">
        <v>17</v>
      </c>
      <c r="C87" s="59"/>
      <c r="D87" s="7"/>
      <c r="E87" s="13" t="e">
        <f t="shared" si="0"/>
        <v>#DIV/0!</v>
      </c>
      <c r="F87" s="14">
        <f aca="true" t="shared" si="2" ref="F87:F122">D87-C87</f>
        <v>0</v>
      </c>
      <c r="G87" s="31"/>
    </row>
    <row r="88" spans="1:7" ht="45.75" customHeight="1" hidden="1">
      <c r="A88" s="7"/>
      <c r="B88" s="11" t="s">
        <v>19</v>
      </c>
      <c r="C88" s="59"/>
      <c r="D88" s="7"/>
      <c r="E88" s="13"/>
      <c r="F88" s="14"/>
      <c r="G88" s="31"/>
    </row>
    <row r="89" spans="1:7" ht="63" customHeight="1">
      <c r="A89" s="7" t="s">
        <v>57</v>
      </c>
      <c r="B89" s="10" t="s">
        <v>58</v>
      </c>
      <c r="C89" s="18">
        <v>27192.2</v>
      </c>
      <c r="D89" s="18">
        <v>12418.91</v>
      </c>
      <c r="E89" s="13">
        <f t="shared" si="0"/>
        <v>45.6708541419966</v>
      </c>
      <c r="F89" s="14">
        <f t="shared" si="2"/>
        <v>-14773.29</v>
      </c>
      <c r="G89" s="31"/>
    </row>
    <row r="90" spans="1:7" ht="23.25" customHeight="1">
      <c r="A90" s="7"/>
      <c r="B90" s="37" t="s">
        <v>121</v>
      </c>
      <c r="C90" s="18">
        <v>0</v>
      </c>
      <c r="D90" s="18">
        <v>0</v>
      </c>
      <c r="E90" s="13">
        <v>0</v>
      </c>
      <c r="F90" s="14">
        <f t="shared" si="2"/>
        <v>0</v>
      </c>
      <c r="G90" s="31"/>
    </row>
    <row r="91" spans="1:7" ht="32.25" customHeight="1">
      <c r="A91" s="7"/>
      <c r="B91" s="11" t="s">
        <v>111</v>
      </c>
      <c r="C91" s="18">
        <f>18536+1555.4</f>
        <v>20091.4</v>
      </c>
      <c r="D91" s="18">
        <f>8691.21+677.65</f>
        <v>9368.859999999999</v>
      </c>
      <c r="E91" s="13">
        <f t="shared" si="0"/>
        <v>46.63119543685357</v>
      </c>
      <c r="F91" s="14">
        <f t="shared" si="2"/>
        <v>-10722.540000000003</v>
      </c>
      <c r="G91" s="31"/>
    </row>
    <row r="92" spans="1:7" ht="31.5" customHeight="1">
      <c r="A92" s="7"/>
      <c r="B92" s="11" t="s">
        <v>18</v>
      </c>
      <c r="C92" s="18">
        <v>4</v>
      </c>
      <c r="D92" s="18">
        <v>4</v>
      </c>
      <c r="E92" s="13"/>
      <c r="F92" s="14"/>
      <c r="G92" s="31"/>
    </row>
    <row r="93" spans="1:7" ht="46.5" customHeight="1">
      <c r="A93" s="7"/>
      <c r="B93" s="11" t="s">
        <v>19</v>
      </c>
      <c r="C93" s="18">
        <v>150</v>
      </c>
      <c r="D93" s="18">
        <v>150</v>
      </c>
      <c r="E93" s="13"/>
      <c r="F93" s="14"/>
      <c r="G93" s="31"/>
    </row>
    <row r="94" spans="1:7" ht="30" customHeight="1">
      <c r="A94" s="35" t="s">
        <v>59</v>
      </c>
      <c r="B94" s="36" t="s">
        <v>124</v>
      </c>
      <c r="C94" s="25">
        <f>C95+C98+C101+C104+C107+C110</f>
        <v>2224</v>
      </c>
      <c r="D94" s="25">
        <f>D95+D98+D101+D104+D107+D110</f>
        <v>397.8</v>
      </c>
      <c r="E94" s="23">
        <f t="shared" si="0"/>
        <v>17.886690647482016</v>
      </c>
      <c r="F94" s="24">
        <f t="shared" si="2"/>
        <v>-1826.2</v>
      </c>
      <c r="G94" s="30"/>
    </row>
    <row r="95" spans="1:7" ht="30">
      <c r="A95" s="7" t="s">
        <v>60</v>
      </c>
      <c r="B95" s="15" t="s">
        <v>85</v>
      </c>
      <c r="C95" s="18">
        <v>0</v>
      </c>
      <c r="D95" s="18">
        <v>0</v>
      </c>
      <c r="E95" s="13">
        <v>0</v>
      </c>
      <c r="F95" s="14">
        <f t="shared" si="2"/>
        <v>0</v>
      </c>
      <c r="G95" s="31"/>
    </row>
    <row r="96" spans="1:7" ht="24.75" customHeight="1" hidden="1">
      <c r="A96" s="7"/>
      <c r="B96" s="11" t="s">
        <v>17</v>
      </c>
      <c r="C96" s="18"/>
      <c r="D96" s="18"/>
      <c r="E96" s="13" t="e">
        <f t="shared" si="0"/>
        <v>#DIV/0!</v>
      </c>
      <c r="F96" s="14">
        <f t="shared" si="2"/>
        <v>0</v>
      </c>
      <c r="G96" s="31"/>
    </row>
    <row r="97" spans="1:7" ht="48.75" customHeight="1" hidden="1">
      <c r="A97" s="7"/>
      <c r="B97" s="11" t="s">
        <v>19</v>
      </c>
      <c r="C97" s="18"/>
      <c r="D97" s="18"/>
      <c r="E97" s="13"/>
      <c r="F97" s="14"/>
      <c r="G97" s="31"/>
    </row>
    <row r="98" spans="1:7" ht="15">
      <c r="A98" s="7" t="s">
        <v>61</v>
      </c>
      <c r="B98" s="33" t="s">
        <v>86</v>
      </c>
      <c r="C98" s="18">
        <v>0</v>
      </c>
      <c r="D98" s="18">
        <v>0</v>
      </c>
      <c r="E98" s="13">
        <v>0</v>
      </c>
      <c r="F98" s="14">
        <f t="shared" si="2"/>
        <v>0</v>
      </c>
      <c r="G98" s="31"/>
    </row>
    <row r="99" spans="1:7" ht="15" hidden="1">
      <c r="A99" s="7"/>
      <c r="B99" s="11" t="s">
        <v>17</v>
      </c>
      <c r="C99" s="18">
        <v>15318</v>
      </c>
      <c r="D99" s="18">
        <v>15223</v>
      </c>
      <c r="E99" s="13">
        <f t="shared" si="0"/>
        <v>99.37981459720591</v>
      </c>
      <c r="F99" s="14">
        <f t="shared" si="2"/>
        <v>-95</v>
      </c>
      <c r="G99" s="31"/>
    </row>
    <row r="100" spans="1:7" ht="43.5" customHeight="1" hidden="1">
      <c r="A100" s="7"/>
      <c r="B100" s="11" t="s">
        <v>19</v>
      </c>
      <c r="C100" s="18">
        <v>0</v>
      </c>
      <c r="D100" s="18"/>
      <c r="E100" s="13"/>
      <c r="F100" s="14"/>
      <c r="G100" s="31"/>
    </row>
    <row r="101" spans="1:7" ht="30">
      <c r="A101" s="7" t="s">
        <v>75</v>
      </c>
      <c r="B101" s="11" t="s">
        <v>90</v>
      </c>
      <c r="C101" s="18">
        <v>0</v>
      </c>
      <c r="D101" s="18">
        <v>0</v>
      </c>
      <c r="E101" s="13">
        <v>0</v>
      </c>
      <c r="F101" s="14">
        <f t="shared" si="2"/>
        <v>0</v>
      </c>
      <c r="G101" s="31"/>
    </row>
    <row r="102" spans="1:7" ht="15" hidden="1">
      <c r="A102" s="7"/>
      <c r="B102" s="11" t="s">
        <v>17</v>
      </c>
      <c r="C102" s="18">
        <v>37</v>
      </c>
      <c r="D102" s="18">
        <v>37</v>
      </c>
      <c r="E102" s="13">
        <f t="shared" si="0"/>
        <v>100</v>
      </c>
      <c r="F102" s="14">
        <f t="shared" si="2"/>
        <v>0</v>
      </c>
      <c r="G102" s="31"/>
    </row>
    <row r="103" spans="1:7" ht="45" hidden="1">
      <c r="A103" s="7"/>
      <c r="B103" s="11" t="s">
        <v>19</v>
      </c>
      <c r="C103" s="18">
        <v>0</v>
      </c>
      <c r="D103" s="18"/>
      <c r="E103" s="13"/>
      <c r="F103" s="14"/>
      <c r="G103" s="31"/>
    </row>
    <row r="104" spans="1:7" ht="19.5" customHeight="1">
      <c r="A104" s="7" t="s">
        <v>62</v>
      </c>
      <c r="B104" s="15" t="s">
        <v>93</v>
      </c>
      <c r="C104" s="18">
        <v>0</v>
      </c>
      <c r="D104" s="18">
        <v>0</v>
      </c>
      <c r="E104" s="13">
        <v>0</v>
      </c>
      <c r="F104" s="14">
        <f t="shared" si="2"/>
        <v>0</v>
      </c>
      <c r="G104" s="31"/>
    </row>
    <row r="105" spans="1:7" ht="17.25" customHeight="1" hidden="1">
      <c r="A105" s="7"/>
      <c r="B105" s="11" t="s">
        <v>17</v>
      </c>
      <c r="C105" s="18">
        <v>28079</v>
      </c>
      <c r="D105" s="18">
        <v>24547</v>
      </c>
      <c r="E105" s="13">
        <f t="shared" si="0"/>
        <v>87.42120445884825</v>
      </c>
      <c r="F105" s="14">
        <f t="shared" si="2"/>
        <v>-3532</v>
      </c>
      <c r="G105" s="31"/>
    </row>
    <row r="106" spans="1:7" ht="43.5" customHeight="1" hidden="1">
      <c r="A106" s="7"/>
      <c r="B106" s="11" t="s">
        <v>19</v>
      </c>
      <c r="C106" s="18">
        <v>0</v>
      </c>
      <c r="D106" s="18"/>
      <c r="E106" s="13"/>
      <c r="F106" s="14"/>
      <c r="G106" s="31"/>
    </row>
    <row r="107" spans="1:7" ht="51.75" customHeight="1">
      <c r="A107" s="7" t="s">
        <v>76</v>
      </c>
      <c r="B107" s="38" t="s">
        <v>98</v>
      </c>
      <c r="C107" s="18">
        <v>0</v>
      </c>
      <c r="D107" s="18">
        <v>0</v>
      </c>
      <c r="E107" s="13">
        <v>0</v>
      </c>
      <c r="F107" s="14">
        <f t="shared" si="2"/>
        <v>0</v>
      </c>
      <c r="G107" s="31"/>
    </row>
    <row r="108" spans="1:7" ht="17.25" customHeight="1" hidden="1">
      <c r="A108" s="17"/>
      <c r="B108" s="11" t="s">
        <v>17</v>
      </c>
      <c r="C108" s="18">
        <v>0</v>
      </c>
      <c r="D108" s="18">
        <v>0</v>
      </c>
      <c r="E108" s="13"/>
      <c r="F108" s="14"/>
      <c r="G108" s="31"/>
    </row>
    <row r="109" spans="1:7" ht="45" customHeight="1" hidden="1">
      <c r="A109" s="17"/>
      <c r="B109" s="11" t="s">
        <v>19</v>
      </c>
      <c r="C109" s="18">
        <v>0</v>
      </c>
      <c r="D109" s="18"/>
      <c r="E109" s="13"/>
      <c r="F109" s="14"/>
      <c r="G109" s="31"/>
    </row>
    <row r="110" spans="1:7" ht="34.5" customHeight="1">
      <c r="A110" s="7" t="s">
        <v>100</v>
      </c>
      <c r="B110" s="38" t="s">
        <v>99</v>
      </c>
      <c r="C110" s="18">
        <v>2224</v>
      </c>
      <c r="D110" s="18">
        <v>397.8</v>
      </c>
      <c r="E110" s="13">
        <f t="shared" si="0"/>
        <v>17.886690647482016</v>
      </c>
      <c r="F110" s="14">
        <f t="shared" si="2"/>
        <v>-1826.2</v>
      </c>
      <c r="G110" s="31"/>
    </row>
    <row r="111" spans="1:7" ht="31.5" customHeight="1">
      <c r="A111" s="7"/>
      <c r="B111" s="11" t="s">
        <v>111</v>
      </c>
      <c r="C111" s="17">
        <v>0</v>
      </c>
      <c r="D111" s="17">
        <v>0</v>
      </c>
      <c r="E111" s="13">
        <v>0</v>
      </c>
      <c r="F111" s="14">
        <f t="shared" si="2"/>
        <v>0</v>
      </c>
      <c r="G111" s="31"/>
    </row>
    <row r="112" spans="1:7" ht="32.25" customHeight="1">
      <c r="A112" s="7"/>
      <c r="B112" s="11" t="s">
        <v>18</v>
      </c>
      <c r="C112" s="17">
        <v>0</v>
      </c>
      <c r="D112" s="17">
        <v>0</v>
      </c>
      <c r="E112" s="13"/>
      <c r="F112" s="14"/>
      <c r="G112" s="31"/>
    </row>
    <row r="113" spans="1:7" ht="47.25" customHeight="1">
      <c r="A113" s="7"/>
      <c r="B113" s="11" t="s">
        <v>19</v>
      </c>
      <c r="C113" s="17">
        <v>0</v>
      </c>
      <c r="D113" s="17">
        <v>0</v>
      </c>
      <c r="E113" s="13"/>
      <c r="F113" s="14"/>
      <c r="G113" s="31"/>
    </row>
    <row r="114" spans="1:7" ht="15">
      <c r="A114" s="35" t="s">
        <v>63</v>
      </c>
      <c r="B114" s="39" t="s">
        <v>64</v>
      </c>
      <c r="C114" s="25">
        <f>C115+C116+C119+C120+C121</f>
        <v>199864.88999999998</v>
      </c>
      <c r="D114" s="25">
        <f>D115+D116+D119+D120+D121</f>
        <v>52334.47</v>
      </c>
      <c r="E114" s="23">
        <f t="shared" si="0"/>
        <v>26.18492422556058</v>
      </c>
      <c r="F114" s="24">
        <f t="shared" si="2"/>
        <v>-147530.41999999998</v>
      </c>
      <c r="G114" s="30"/>
    </row>
    <row r="115" spans="1:7" ht="15">
      <c r="A115" s="7" t="s">
        <v>65</v>
      </c>
      <c r="B115" s="15" t="s">
        <v>66</v>
      </c>
      <c r="C115" s="18">
        <v>4822.2</v>
      </c>
      <c r="D115" s="18">
        <v>2239.89</v>
      </c>
      <c r="E115" s="13">
        <f t="shared" si="0"/>
        <v>46.4495458504417</v>
      </c>
      <c r="F115" s="14">
        <f t="shared" si="2"/>
        <v>-2582.31</v>
      </c>
      <c r="G115" s="31"/>
    </row>
    <row r="116" spans="1:7" ht="30">
      <c r="A116" s="17">
        <v>1002</v>
      </c>
      <c r="B116" s="15" t="s">
        <v>67</v>
      </c>
      <c r="C116" s="18">
        <v>0</v>
      </c>
      <c r="D116" s="18">
        <v>0</v>
      </c>
      <c r="E116" s="13">
        <v>0</v>
      </c>
      <c r="F116" s="14">
        <f t="shared" si="2"/>
        <v>0</v>
      </c>
      <c r="G116" s="31"/>
    </row>
    <row r="117" spans="1:7" ht="17.25" customHeight="1" hidden="1">
      <c r="A117" s="17"/>
      <c r="B117" s="11" t="s">
        <v>17</v>
      </c>
      <c r="C117" s="18"/>
      <c r="D117" s="18"/>
      <c r="E117" s="13" t="e">
        <f t="shared" si="0"/>
        <v>#DIV/0!</v>
      </c>
      <c r="F117" s="14">
        <f t="shared" si="2"/>
        <v>0</v>
      </c>
      <c r="G117" s="31"/>
    </row>
    <row r="118" spans="1:7" ht="45" customHeight="1" hidden="1">
      <c r="A118" s="17"/>
      <c r="B118" s="11" t="s">
        <v>19</v>
      </c>
      <c r="C118" s="18"/>
      <c r="D118" s="18"/>
      <c r="E118" s="13"/>
      <c r="F118" s="14"/>
      <c r="G118" s="31"/>
    </row>
    <row r="119" spans="1:7" ht="33" customHeight="1">
      <c r="A119" s="17">
        <v>1003</v>
      </c>
      <c r="B119" s="11" t="s">
        <v>68</v>
      </c>
      <c r="C119" s="18">
        <v>100706.69</v>
      </c>
      <c r="D119" s="18">
        <v>5537.62</v>
      </c>
      <c r="E119" s="13">
        <f t="shared" si="0"/>
        <v>5.4987608072512355</v>
      </c>
      <c r="F119" s="14">
        <f t="shared" si="2"/>
        <v>-95169.07</v>
      </c>
      <c r="G119" s="31"/>
    </row>
    <row r="120" spans="1:7" ht="18.75" customHeight="1">
      <c r="A120" s="17">
        <v>1004</v>
      </c>
      <c r="B120" s="11" t="s">
        <v>88</v>
      </c>
      <c r="C120" s="18">
        <v>90598.7</v>
      </c>
      <c r="D120" s="18">
        <v>42815.7</v>
      </c>
      <c r="E120" s="13">
        <f t="shared" si="0"/>
        <v>47.25862512376005</v>
      </c>
      <c r="F120" s="14">
        <f t="shared" si="2"/>
        <v>-47783</v>
      </c>
      <c r="G120" s="31"/>
    </row>
    <row r="121" spans="1:7" ht="44.25" customHeight="1">
      <c r="A121" s="17">
        <v>1006</v>
      </c>
      <c r="B121" s="15" t="s">
        <v>69</v>
      </c>
      <c r="C121" s="18">
        <v>3737.3</v>
      </c>
      <c r="D121" s="18">
        <v>1741.26</v>
      </c>
      <c r="E121" s="13">
        <f t="shared" si="0"/>
        <v>46.591389505792954</v>
      </c>
      <c r="F121" s="14">
        <f t="shared" si="2"/>
        <v>-1996.0400000000002</v>
      </c>
      <c r="G121" s="31"/>
    </row>
    <row r="122" spans="1:7" ht="28.5" customHeight="1">
      <c r="A122" s="17"/>
      <c r="B122" s="11" t="s">
        <v>111</v>
      </c>
      <c r="C122" s="18">
        <v>2826.11</v>
      </c>
      <c r="D122" s="18">
        <v>1341.57</v>
      </c>
      <c r="E122" s="13">
        <f t="shared" si="0"/>
        <v>47.47055139396556</v>
      </c>
      <c r="F122" s="14">
        <f t="shared" si="2"/>
        <v>-1484.5400000000002</v>
      </c>
      <c r="G122" s="31"/>
    </row>
    <row r="123" spans="1:7" ht="31.5" customHeight="1">
      <c r="A123" s="17"/>
      <c r="B123" s="11" t="s">
        <v>18</v>
      </c>
      <c r="C123" s="17">
        <v>7</v>
      </c>
      <c r="D123" s="17">
        <v>7</v>
      </c>
      <c r="E123" s="13"/>
      <c r="F123" s="14"/>
      <c r="G123" s="31"/>
    </row>
    <row r="124" spans="1:7" ht="48" customHeight="1">
      <c r="A124" s="17"/>
      <c r="B124" s="11" t="s">
        <v>19</v>
      </c>
      <c r="C124" s="18">
        <v>1.5</v>
      </c>
      <c r="D124" s="17">
        <v>2</v>
      </c>
      <c r="E124" s="13"/>
      <c r="F124" s="14"/>
      <c r="G124" s="31"/>
    </row>
    <row r="125" spans="1:7" ht="17.25" customHeight="1">
      <c r="A125" s="40">
        <v>1100</v>
      </c>
      <c r="B125" s="41" t="s">
        <v>87</v>
      </c>
      <c r="C125" s="40">
        <f>C126+C128+C129+C130</f>
        <v>67917.4</v>
      </c>
      <c r="D125" s="42">
        <f>D126+D128+D129+D130</f>
        <v>25545.550000000003</v>
      </c>
      <c r="E125" s="23">
        <f aca="true" t="shared" si="3" ref="E125:E131">D125/C125*100</f>
        <v>37.612673630027075</v>
      </c>
      <c r="F125" s="24">
        <f aca="true" t="shared" si="4" ref="F125:F131">D125-C125</f>
        <v>-42371.84999999999</v>
      </c>
      <c r="G125" s="30"/>
    </row>
    <row r="126" spans="1:7" ht="20.25" customHeight="1">
      <c r="A126" s="17">
        <v>1101</v>
      </c>
      <c r="B126" s="11" t="s">
        <v>101</v>
      </c>
      <c r="C126" s="17">
        <v>0</v>
      </c>
      <c r="D126" s="17">
        <v>0</v>
      </c>
      <c r="E126" s="13">
        <v>0</v>
      </c>
      <c r="F126" s="14">
        <f t="shared" si="4"/>
        <v>0</v>
      </c>
      <c r="G126" s="31"/>
    </row>
    <row r="127" spans="1:7" ht="20.25" customHeight="1">
      <c r="A127" s="17"/>
      <c r="B127" s="37" t="s">
        <v>121</v>
      </c>
      <c r="C127" s="17">
        <v>0</v>
      </c>
      <c r="D127" s="17">
        <v>0</v>
      </c>
      <c r="E127" s="13">
        <v>0</v>
      </c>
      <c r="F127" s="14">
        <f t="shared" si="4"/>
        <v>0</v>
      </c>
      <c r="G127" s="31"/>
    </row>
    <row r="128" spans="1:7" ht="20.25" customHeight="1">
      <c r="A128" s="17">
        <v>1102</v>
      </c>
      <c r="B128" s="11" t="s">
        <v>102</v>
      </c>
      <c r="C128" s="18">
        <v>46756.4</v>
      </c>
      <c r="D128" s="18">
        <v>24072.22</v>
      </c>
      <c r="E128" s="13">
        <f t="shared" si="3"/>
        <v>51.48433155674945</v>
      </c>
      <c r="F128" s="14">
        <f t="shared" si="4"/>
        <v>-22684.18</v>
      </c>
      <c r="G128" s="31"/>
    </row>
    <row r="129" spans="1:7" ht="17.25" customHeight="1">
      <c r="A129" s="17">
        <v>1103</v>
      </c>
      <c r="B129" s="11" t="s">
        <v>103</v>
      </c>
      <c r="C129" s="17">
        <v>18000</v>
      </c>
      <c r="D129" s="18">
        <v>0</v>
      </c>
      <c r="E129" s="13">
        <f t="shared" si="3"/>
        <v>0</v>
      </c>
      <c r="F129" s="14">
        <f t="shared" si="4"/>
        <v>-18000</v>
      </c>
      <c r="G129" s="31"/>
    </row>
    <row r="130" spans="1:7" ht="37.5" customHeight="1">
      <c r="A130" s="17">
        <v>1105</v>
      </c>
      <c r="B130" s="11" t="s">
        <v>104</v>
      </c>
      <c r="C130" s="18">
        <v>3161</v>
      </c>
      <c r="D130" s="18">
        <v>1473.33</v>
      </c>
      <c r="E130" s="13">
        <f t="shared" si="3"/>
        <v>46.609617209743746</v>
      </c>
      <c r="F130" s="14">
        <f>D130-C130</f>
        <v>-1687.67</v>
      </c>
      <c r="G130" s="31"/>
    </row>
    <row r="131" spans="1:7" ht="31.5" customHeight="1">
      <c r="A131" s="17"/>
      <c r="B131" s="11" t="s">
        <v>111</v>
      </c>
      <c r="C131" s="18">
        <v>2354.1</v>
      </c>
      <c r="D131" s="18">
        <v>1125.49</v>
      </c>
      <c r="E131" s="13">
        <f t="shared" si="3"/>
        <v>47.80977868399813</v>
      </c>
      <c r="F131" s="14">
        <f t="shared" si="4"/>
        <v>-1228.61</v>
      </c>
      <c r="G131" s="31"/>
    </row>
    <row r="132" spans="1:7" ht="30.75" customHeight="1">
      <c r="A132" s="17"/>
      <c r="B132" s="11" t="s">
        <v>18</v>
      </c>
      <c r="C132" s="17">
        <v>6</v>
      </c>
      <c r="D132" s="17">
        <v>6</v>
      </c>
      <c r="E132" s="23"/>
      <c r="F132" s="24"/>
      <c r="G132" s="30"/>
    </row>
    <row r="133" spans="1:7" ht="48" customHeight="1">
      <c r="A133" s="17"/>
      <c r="B133" s="11" t="s">
        <v>19</v>
      </c>
      <c r="C133" s="17">
        <v>0</v>
      </c>
      <c r="D133" s="17">
        <v>0</v>
      </c>
      <c r="E133" s="23"/>
      <c r="F133" s="24"/>
      <c r="G133" s="30"/>
    </row>
    <row r="134" spans="1:7" ht="29.25" customHeight="1">
      <c r="A134" s="40">
        <v>1200</v>
      </c>
      <c r="B134" s="41" t="s">
        <v>105</v>
      </c>
      <c r="C134" s="40">
        <v>1600</v>
      </c>
      <c r="D134" s="42">
        <v>650</v>
      </c>
      <c r="E134" s="23">
        <f>D134/C134*100</f>
        <v>40.625</v>
      </c>
      <c r="F134" s="24">
        <f>D134-C134</f>
        <v>-950</v>
      </c>
      <c r="G134" s="30"/>
    </row>
    <row r="135" spans="1:7" ht="28.5" customHeight="1">
      <c r="A135" s="17">
        <v>1202</v>
      </c>
      <c r="B135" s="11" t="s">
        <v>106</v>
      </c>
      <c r="C135" s="17">
        <v>1600</v>
      </c>
      <c r="D135" s="18">
        <v>650</v>
      </c>
      <c r="E135" s="13">
        <f>D135/C135*100</f>
        <v>40.625</v>
      </c>
      <c r="F135" s="14">
        <f>D135-C135</f>
        <v>-950</v>
      </c>
      <c r="G135" s="31"/>
    </row>
    <row r="136" spans="1:7" ht="43.5" customHeight="1">
      <c r="A136" s="40">
        <v>1300</v>
      </c>
      <c r="B136" s="41" t="s">
        <v>81</v>
      </c>
      <c r="C136" s="42">
        <v>58986</v>
      </c>
      <c r="D136" s="42">
        <v>22216.97</v>
      </c>
      <c r="E136" s="23">
        <f>D136/C136*100</f>
        <v>37.664818770555726</v>
      </c>
      <c r="F136" s="24">
        <f>D136-C136</f>
        <v>-36769.03</v>
      </c>
      <c r="G136" s="30"/>
    </row>
    <row r="137" spans="1:7" ht="15">
      <c r="A137" s="17"/>
      <c r="B137" s="36" t="s">
        <v>70</v>
      </c>
      <c r="C137" s="22">
        <f>C11+C36+C47+C59+C71+C85+C94+C114+C125+C134+C136+C69</f>
        <v>3620123.8900000006</v>
      </c>
      <c r="D137" s="22">
        <f>D11+D36+D47+D59+D71+D85+D94+D114+D125+D134+D136+D69</f>
        <v>1834481.74</v>
      </c>
      <c r="E137" s="23">
        <f>D137/C137*100</f>
        <v>50.674556886504774</v>
      </c>
      <c r="F137" s="24">
        <f>D137-C137</f>
        <v>-1785642.1500000006</v>
      </c>
      <c r="G137" s="30"/>
    </row>
    <row r="138" spans="1:7" ht="15">
      <c r="A138" s="54" t="s">
        <v>120</v>
      </c>
      <c r="B138" s="54"/>
      <c r="C138" s="54"/>
      <c r="D138" s="54"/>
      <c r="E138" s="54"/>
      <c r="F138" s="54"/>
      <c r="G138" s="47"/>
    </row>
    <row r="139" spans="1:7" ht="45">
      <c r="A139" s="6" t="s">
        <v>0</v>
      </c>
      <c r="B139" s="6" t="s">
        <v>1</v>
      </c>
      <c r="C139" s="17" t="s">
        <v>2</v>
      </c>
      <c r="D139" s="19" t="s">
        <v>3</v>
      </c>
      <c r="E139" s="17" t="s">
        <v>4</v>
      </c>
      <c r="F139" s="17" t="s">
        <v>5</v>
      </c>
      <c r="G139" s="28"/>
    </row>
    <row r="140" spans="1:7" ht="28.5">
      <c r="A140" s="43" t="s">
        <v>118</v>
      </c>
      <c r="B140" s="44" t="s">
        <v>119</v>
      </c>
      <c r="C140" s="60">
        <v>-105610.2</v>
      </c>
      <c r="D140" s="60">
        <v>-5559.16</v>
      </c>
      <c r="E140" s="21">
        <f>D140/C140</f>
        <v>0.05263847620779054</v>
      </c>
      <c r="F140" s="22">
        <f>D140-C140</f>
        <v>100051.04</v>
      </c>
      <c r="G140" s="29"/>
    </row>
    <row r="142" spans="3:4" ht="15">
      <c r="C142" s="48"/>
      <c r="D142" s="48"/>
    </row>
  </sheetData>
  <sheetProtection/>
  <mergeCells count="5">
    <mergeCell ref="A1:F1"/>
    <mergeCell ref="A2:F2"/>
    <mergeCell ref="A8:F8"/>
    <mergeCell ref="A138:F138"/>
    <mergeCell ref="G56:H5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1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2016-07-20T07:17:28Z</dcterms:modified>
  <cp:category/>
  <cp:version/>
  <cp:contentType/>
  <cp:contentStatus/>
</cp:coreProperties>
</file>