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1835"/>
  </bookViews>
  <sheets>
    <sheet name="СРБ на год (ФКР)" sheetId="1" r:id="rId1"/>
  </sheets>
  <definedNames>
    <definedName name="_xlnm.Print_Titles" localSheetId="0">'СРБ на год (ФКР)'!$3:$5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G6" i="1"/>
  <c r="F6" i="1"/>
  <c r="J29" i="1" l="1"/>
  <c r="J32" i="1"/>
  <c r="J34" i="1"/>
  <c r="J7" i="1" l="1"/>
  <c r="F43" i="1"/>
  <c r="F38" i="1"/>
  <c r="F35" i="1"/>
  <c r="F28" i="1"/>
  <c r="F23" i="1"/>
  <c r="F18" i="1"/>
  <c r="F14" i="1"/>
  <c r="F51" i="1" l="1"/>
  <c r="G49" i="1"/>
  <c r="H49" i="1"/>
  <c r="H28" i="1"/>
  <c r="G28" i="1"/>
  <c r="I32" i="1"/>
  <c r="K32" i="1"/>
  <c r="L32" i="1"/>
  <c r="L28" i="1" l="1"/>
  <c r="I28" i="1"/>
  <c r="K28" i="1"/>
  <c r="J28" i="1"/>
  <c r="I7" i="1"/>
  <c r="K7" i="1" l="1"/>
  <c r="I42" i="1" l="1"/>
  <c r="J40" i="1"/>
  <c r="J17" i="1"/>
  <c r="G43" i="1"/>
  <c r="H43" i="1"/>
  <c r="G38" i="1"/>
  <c r="H38" i="1"/>
  <c r="G35" i="1"/>
  <c r="H35" i="1"/>
  <c r="G23" i="1"/>
  <c r="H23" i="1"/>
  <c r="G18" i="1"/>
  <c r="H18" i="1"/>
  <c r="G14" i="1"/>
  <c r="H14" i="1"/>
  <c r="L6" i="1" l="1"/>
  <c r="G51" i="1"/>
  <c r="H51" i="1"/>
  <c r="K6" i="1"/>
  <c r="L13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1" i="1"/>
  <c r="L30" i="1"/>
  <c r="L29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2" i="1"/>
  <c r="L11" i="1"/>
  <c r="L10" i="1"/>
  <c r="L9" i="1"/>
  <c r="L8" i="1"/>
  <c r="L7" i="1"/>
  <c r="J50" i="1"/>
  <c r="J49" i="1"/>
  <c r="J48" i="1"/>
  <c r="J47" i="1"/>
  <c r="J46" i="1"/>
  <c r="J45" i="1"/>
  <c r="J44" i="1"/>
  <c r="J42" i="1"/>
  <c r="J41" i="1"/>
  <c r="J39" i="1"/>
  <c r="J37" i="1"/>
  <c r="J36" i="1"/>
  <c r="J33" i="1"/>
  <c r="J31" i="1"/>
  <c r="J30" i="1"/>
  <c r="J27" i="1"/>
  <c r="J26" i="1"/>
  <c r="J25" i="1"/>
  <c r="J24" i="1"/>
  <c r="J22" i="1"/>
  <c r="J21" i="1"/>
  <c r="J20" i="1"/>
  <c r="J19" i="1"/>
  <c r="J16" i="1"/>
  <c r="J15" i="1"/>
  <c r="J13" i="1"/>
  <c r="J12" i="1"/>
  <c r="J11" i="1"/>
  <c r="J9" i="1"/>
  <c r="J8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1" i="1"/>
  <c r="K30" i="1"/>
  <c r="K29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I50" i="1"/>
  <c r="I49" i="1"/>
  <c r="I48" i="1"/>
  <c r="I47" i="1"/>
  <c r="I46" i="1"/>
  <c r="I45" i="1"/>
  <c r="I44" i="1"/>
  <c r="I41" i="1"/>
  <c r="I40" i="1"/>
  <c r="I39" i="1"/>
  <c r="I37" i="1"/>
  <c r="I36" i="1"/>
  <c r="I34" i="1"/>
  <c r="I33" i="1"/>
  <c r="I31" i="1"/>
  <c r="I30" i="1"/>
  <c r="I29" i="1"/>
  <c r="I27" i="1"/>
  <c r="I26" i="1"/>
  <c r="I25" i="1"/>
  <c r="I24" i="1"/>
  <c r="I22" i="1"/>
  <c r="I21" i="1"/>
  <c r="I20" i="1"/>
  <c r="I19" i="1"/>
  <c r="I17" i="1"/>
  <c r="I16" i="1"/>
  <c r="I15" i="1"/>
  <c r="I13" i="1"/>
  <c r="I12" i="1"/>
  <c r="I11" i="1"/>
  <c r="I10" i="1"/>
  <c r="I9" i="1"/>
  <c r="I8" i="1"/>
  <c r="K51" i="1" l="1"/>
  <c r="L51" i="1"/>
  <c r="J6" i="1" l="1"/>
  <c r="I6" i="1"/>
  <c r="J14" i="1"/>
  <c r="I14" i="1"/>
  <c r="J38" i="1"/>
  <c r="I38" i="1"/>
  <c r="I18" i="1"/>
  <c r="J18" i="1"/>
  <c r="I23" i="1"/>
  <c r="J23" i="1"/>
  <c r="I35" i="1"/>
  <c r="J35" i="1"/>
  <c r="I43" i="1"/>
  <c r="J43" i="1"/>
  <c r="I51" i="1" l="1"/>
  <c r="J51" i="1"/>
</calcChain>
</file>

<file path=xl/sharedStrings.xml><?xml version="1.0" encoding="utf-8"?>
<sst xmlns="http://schemas.openxmlformats.org/spreadsheetml/2006/main" count="137" uniqueCount="84">
  <si>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</si>
  <si>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</si>
  <si>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Периодическая печать и издательства</t>
  </si>
  <si>
    <t>Средства массовой информации</t>
  </si>
  <si>
    <t>Другие вопросы в области физической культуры и спорта</t>
  </si>
  <si>
    <t>Спорт высших достижений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</si>
  <si>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</si>
  <si>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</si>
  <si>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</si>
  <si>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</si>
  <si>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</si>
  <si>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</si>
  <si>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</si>
  <si>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</si>
  <si>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</si>
  <si>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</si>
  <si>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</si>
  <si>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</si>
  <si>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</si>
  <si>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</si>
  <si>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</si>
  <si>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</si>
  <si>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</si>
  <si>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</si>
  <si>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</si>
  <si>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</si>
  <si>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</si>
  <si>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</si>
  <si>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</si>
  <si>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</si>
  <si>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</si>
  <si>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</si>
  <si>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</si>
  <si>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</si>
  <si>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Органы юстиции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</si>
  <si>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</si>
  <si>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</si>
  <si>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</si>
  <si>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</si>
  <si>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</si>
  <si>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</si>
  <si>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</si>
  <si>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</si>
  <si>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</si>
  <si>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</si>
  <si>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Подраздел</t>
  </si>
  <si>
    <t>Раздел</t>
  </si>
  <si>
    <t>РзПр2</t>
  </si>
  <si>
    <t>РзПр1</t>
  </si>
  <si>
    <t>Отклонение</t>
  </si>
  <si>
    <t>ИТОГО</t>
  </si>
  <si>
    <t xml:space="preserve">План </t>
  </si>
  <si>
    <t>План с учетом
 уточнений</t>
  </si>
  <si>
    <t>Факт</t>
  </si>
  <si>
    <t>сумма</t>
  </si>
  <si>
    <t>%</t>
  </si>
  <si>
    <t>7=6-4</t>
  </si>
  <si>
    <t>8=6/4</t>
  </si>
  <si>
    <t>9=6-5</t>
  </si>
  <si>
    <t>10=6/5</t>
  </si>
  <si>
    <t>Профессиональная подготовка, переподготовка и повышение квалификации</t>
  </si>
  <si>
    <t xml:space="preserve">
Средства перераспределены под фактическую потребность в соответствии с кодами бюджетной классификации, соответсвующими производимым расходам</t>
  </si>
  <si>
    <t>рублей</t>
  </si>
  <si>
    <t>Причины отклонения факта от первоначального плана, в случае , если отклонение составило 5 и более процентов</t>
  </si>
  <si>
    <t>Сведения о фактически произведенных расходах по разделам и подразделам классификации расходов бюджета за 2023 год</t>
  </si>
  <si>
    <t>Увеличение объема средств в связи с доведением в течении года МБТ из вышестоящих бюджетов на выполнение мероприятий в рамках молодежной политики</t>
  </si>
  <si>
    <t>Расходы произведены в пределах фактической численности и утвержденных нормативов.</t>
  </si>
  <si>
    <t>Увеличение объема средств сложилось в связи с выделением в течении года дотации из областного бюджета на ремонт Д/С Юбилейный и строительство стадиона Локомотив</t>
  </si>
  <si>
    <t xml:space="preserve">Увеличение объема средств в связи с доведением в течении года МБТ из вышестоящих бюджетов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</si>
  <si>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Отклонение факта от первоначального плана в связи с увеличением фианансирования организации пассажирских перевозок в течение 2023 года</t>
  </si>
  <si>
    <t>Отклонение факта от первоначального плана в связи с увеличением фианансирования ремонта автомобильных дорог, замены ламп уличного освещения в течение 2023 года</t>
  </si>
  <si>
    <t>Отклонение факта от первоначального плана в связи с уменьшением в течение 2023 года субсидии из областного бюджета на реализацию програмы перечеления граждан из аварийного жилищного фонда</t>
  </si>
  <si>
    <t>Расходы произведены в пределах фактической потребности</t>
  </si>
  <si>
    <t>-</t>
  </si>
  <si>
    <t>Уменьшение объема средств в связи с перераспределением  межбюджетных трансфертов по другим кодам бюджетной классификации</t>
  </si>
  <si>
    <t>Отклонение факта от первоначального плана в связи с увеличением размера субвенции на выполнение отдельных переданных государственных полномочий в течение 2023 года</t>
  </si>
  <si>
    <t>Отклонение факта от первоначального плана в связи с увеличением фианансирования благоустройства общественной территории Сквер Б.Хмельницкого, выделением средств на приобретение специализированной техники в течение 2023 года</t>
  </si>
  <si>
    <t>Увеличение объема средств сложилось в связис  увеличением колличества человек, прошедших профессиональную подготовку, передодготовку, а также повысивших свою квалификацию</t>
  </si>
  <si>
    <t>Увеличение объема средств в связи с необходимостью выплаты заработной платы в полном объеме в пределах норматива   формирования расходов на оплату труда депутатов, выборных должностных лиц местного самоуправления, осуществляющих свои полномочия на постоянной основе, муниципальных служащих в бюджетах городских округов и муниципальных районов Оренбургской области, утвержденного постановлением Правительства Оренбургской области от 13.12.2022 года № 1364-пп</t>
  </si>
  <si>
    <r>
      <t xml:space="preserve">Увеличение объема средств сложилось в связи:
- с  увеличением показателя средней заработной платы категории работников, поименованных в «майских» Указах Президента РФ;
</t>
    </r>
    <r>
      <rPr>
        <sz val="12"/>
        <rFont val="Times New Roman"/>
        <family val="1"/>
        <charset val="204"/>
      </rPr>
      <t xml:space="preserve">- с выделением средств на  капитальный ремонт бассейна «Надежда».
</t>
    </r>
  </si>
  <si>
    <t>В связи с необходимостью увеличения заработной платы работникам учреждения</t>
  </si>
  <si>
    <t xml:space="preserve">Увеличение объема средств сложилось в связи - с  увеличением показателя средней заработной платы категории работников, поименованных в «майских» Указах Президента РФ
</t>
  </si>
  <si>
    <t xml:space="preserve">Увеличение объема средств сложилось в связи  с  увеличением показателя средней заработной платы категории работников, поименованных в «майских» Указах Президента РФ
</t>
  </si>
  <si>
    <t xml:space="preserve">Отклонение от плана в связи с финансиирванием под фактическую потребность в соответствии с графиком, отсутствие необходимости привлечения бюджетного кредита, предоставляемого УФК на пополнение остатков средств на едином счете бюджета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</si>
</sst>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;;"/>
    <numFmt numFmtId="166" formatCode="00"/>
    <numFmt numFmtId="167" formatCode="#,##0.00_ ;[Red]\-#,##0.00\ 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24">
    <xf numFmtId="0" fontId="0" fillId="0" borderId="0" xfId="0"/>
    <xf numFmtId="167" fontId="3" fillId="0" borderId="3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>
      <alignment horizontal="center" vertical="center" wrapText="1"/>
      <protection locked="0"/>
    </xf>
    <xf numFmtId="0" fontId="3" fillId="0" borderId="0" xfId="1" applyFont="1" applyProtection="1">
      <protection locked="0"/>
    </xf>
    <xf numFmtId="0" fontId="2" fillId="0" borderId="0" xfId="1" applyFont="1" applyAlignment="1" applyProtection="1">
      <alignment horizontal="center" vertical="center"/>
      <protection locked="0"/>
    </xf>
    <xf numFmtId="0" fontId="2" fillId="0" borderId="0" xfId="1" applyFont="1" applyProtection="1">
      <protection locked="0"/>
    </xf>
    <xf numFmtId="0" fontId="2" fillId="0" borderId="3" xfId="1" applyFont="1" applyBorder="1" applyAlignment="1" applyProtection="1">
      <alignment horizontal="center" vertical="center"/>
      <protection locked="0"/>
    </xf>
    <xf numFmtId="0" fontId="2" fillId="0" borderId="10" xfId="1" applyFont="1" applyBorder="1" applyAlignment="1" applyProtection="1">
      <alignment horizontal="center"/>
      <protection locked="0"/>
    </xf>
    <xf numFmtId="0" fontId="2" fillId="0" borderId="4" xfId="1" applyFont="1" applyBorder="1" applyAlignment="1" applyProtection="1">
      <alignment horizontal="center"/>
      <protection locked="0"/>
    </xf>
    <xf numFmtId="0" fontId="2" fillId="0" borderId="3" xfId="1" applyFont="1" applyBorder="1" applyAlignment="1" applyProtection="1">
      <alignment horizontal="center"/>
      <protection locked="0"/>
    </xf>
    <xf numFmtId="0" fontId="2" fillId="0" borderId="3" xfId="1" applyFont="1" applyBorder="1" applyAlignment="1" applyProtection="1">
      <alignment horizontal="center" vertical="center" wrapText="1"/>
      <protection locked="0"/>
    </xf>
    <xf numFmtId="166" fontId="2" fillId="4" borderId="3" xfId="1" applyNumberFormat="1" applyFont="1" applyFill="1" applyBorder="1" applyAlignment="1" applyProtection="1">
      <alignment horizontal="center"/>
      <protection locked="0"/>
    </xf>
    <xf numFmtId="165" fontId="2" fillId="4" borderId="3" xfId="1" applyNumberFormat="1" applyFont="1" applyFill="1" applyBorder="1" applyAlignment="1" applyProtection="1">
      <alignment horizontal="center"/>
      <protection locked="0"/>
    </xf>
    <xf numFmtId="165" fontId="2" fillId="4" borderId="3" xfId="1" applyNumberFormat="1" applyFont="1" applyFill="1" applyBorder="1" applyAlignment="1" applyProtection="1">
      <alignment horizontal="left" wrapText="1"/>
      <protection locked="0"/>
    </xf>
    <xf numFmtId="4" fontId="2" fillId="4" borderId="3" xfId="1" applyNumberFormat="1" applyFont="1" applyFill="1" applyBorder="1" applyAlignment="1" applyProtection="1">
      <alignment horizontal="center" wrapText="1"/>
      <protection locked="0"/>
    </xf>
    <xf numFmtId="167" fontId="2" fillId="4" borderId="3" xfId="1" applyNumberFormat="1" applyFont="1" applyFill="1" applyBorder="1" applyAlignment="1" applyProtection="1">
      <alignment horizontal="center"/>
      <protection locked="0"/>
    </xf>
    <xf numFmtId="10" fontId="2" fillId="4" borderId="3" xfId="1" applyNumberFormat="1" applyFont="1" applyFill="1" applyBorder="1" applyAlignment="1" applyProtection="1">
      <alignment horizontal="center"/>
      <protection locked="0"/>
    </xf>
    <xf numFmtId="167" fontId="3" fillId="4" borderId="3" xfId="1" applyNumberFormat="1" applyFont="1" applyFill="1" applyBorder="1" applyProtection="1">
      <protection locked="0"/>
    </xf>
    <xf numFmtId="0" fontId="3" fillId="2" borderId="7" xfId="1" applyFont="1" applyFill="1" applyBorder="1" applyAlignment="1" applyProtection="1">
      <alignment horizontal="left" vertical="center" wrapText="1"/>
      <protection locked="0"/>
    </xf>
    <xf numFmtId="0" fontId="3" fillId="2" borderId="6" xfId="1" applyFont="1" applyFill="1" applyBorder="1" applyAlignment="1" applyProtection="1">
      <alignment horizontal="left" vertical="center" wrapText="1"/>
      <protection locked="0"/>
    </xf>
    <xf numFmtId="166" fontId="3" fillId="2" borderId="3" xfId="1" applyNumberFormat="1" applyFont="1" applyFill="1" applyBorder="1" applyAlignment="1" applyProtection="1">
      <alignment horizontal="center"/>
      <protection locked="0"/>
    </xf>
    <xf numFmtId="165" fontId="3" fillId="2" borderId="3" xfId="1" applyNumberFormat="1" applyFont="1" applyFill="1" applyBorder="1" applyAlignment="1" applyProtection="1">
      <alignment horizontal="center"/>
      <protection locked="0"/>
    </xf>
    <xf numFmtId="165" fontId="3" fillId="2" borderId="3" xfId="1" applyNumberFormat="1" applyFont="1" applyFill="1" applyBorder="1" applyAlignment="1" applyProtection="1">
      <alignment horizontal="left" wrapText="1"/>
      <protection locked="0"/>
    </xf>
    <xf numFmtId="4" fontId="3" fillId="2" borderId="3" xfId="1" applyNumberFormat="1" applyFont="1" applyFill="1" applyBorder="1" applyAlignment="1" applyProtection="1">
      <alignment horizontal="center" wrapText="1"/>
      <protection locked="0"/>
    </xf>
    <xf numFmtId="164" fontId="3" fillId="2" borderId="3" xfId="1" applyNumberFormat="1" applyFont="1" applyFill="1" applyBorder="1" applyAlignment="1" applyProtection="1">
      <alignment horizontal="center"/>
      <protection locked="0"/>
    </xf>
    <xf numFmtId="10" fontId="3" fillId="0" borderId="3" xfId="1" applyNumberFormat="1" applyFont="1" applyBorder="1" applyAlignment="1" applyProtection="1">
      <alignment horizontal="center"/>
      <protection locked="0"/>
    </xf>
    <xf numFmtId="167" fontId="3" fillId="3" borderId="3" xfId="1" applyNumberFormat="1" applyFont="1" applyFill="1" applyBorder="1" applyAlignment="1" applyProtection="1">
      <alignment wrapText="1"/>
      <protection locked="0"/>
    </xf>
    <xf numFmtId="4" fontId="3" fillId="0" borderId="0" xfId="1" applyNumberFormat="1" applyFont="1" applyProtection="1">
      <protection locked="0"/>
    </xf>
    <xf numFmtId="167" fontId="3" fillId="0" borderId="3" xfId="1" applyNumberFormat="1" applyFont="1" applyBorder="1" applyAlignment="1" applyProtection="1">
      <alignment wrapText="1"/>
      <protection locked="0"/>
    </xf>
    <xf numFmtId="166" fontId="2" fillId="5" borderId="3" xfId="1" applyNumberFormat="1" applyFont="1" applyFill="1" applyBorder="1" applyAlignment="1" applyProtection="1">
      <alignment horizontal="center"/>
      <protection locked="0"/>
    </xf>
    <xf numFmtId="165" fontId="2" fillId="5" borderId="3" xfId="1" applyNumberFormat="1" applyFont="1" applyFill="1" applyBorder="1" applyAlignment="1" applyProtection="1">
      <alignment horizontal="center"/>
      <protection locked="0"/>
    </xf>
    <xf numFmtId="165" fontId="2" fillId="5" borderId="3" xfId="1" applyNumberFormat="1" applyFont="1" applyFill="1" applyBorder="1" applyAlignment="1" applyProtection="1">
      <alignment horizontal="left" wrapText="1"/>
      <protection locked="0"/>
    </xf>
    <xf numFmtId="4" fontId="2" fillId="5" borderId="3" xfId="1" applyNumberFormat="1" applyFont="1" applyFill="1" applyBorder="1" applyAlignment="1" applyProtection="1">
      <alignment horizontal="center" wrapText="1"/>
      <protection locked="0"/>
    </xf>
    <xf numFmtId="167" fontId="2" fillId="5" borderId="3" xfId="1" applyNumberFormat="1" applyFont="1" applyFill="1" applyBorder="1" applyAlignment="1" applyProtection="1">
      <alignment horizontal="center"/>
      <protection locked="0"/>
    </xf>
    <xf numFmtId="10" fontId="2" fillId="5" borderId="3" xfId="1" applyNumberFormat="1" applyFont="1" applyFill="1" applyBorder="1" applyAlignment="1" applyProtection="1">
      <alignment horizontal="center"/>
      <protection locked="0"/>
    </xf>
    <xf numFmtId="167" fontId="3" fillId="5" borderId="3" xfId="1" applyNumberFormat="1" applyFont="1" applyFill="1" applyBorder="1" applyAlignment="1" applyProtection="1">
      <alignment wrapText="1"/>
      <protection locked="0"/>
    </xf>
    <xf numFmtId="166" fontId="2" fillId="8" borderId="3" xfId="1" applyNumberFormat="1" applyFont="1" applyFill="1" applyBorder="1" applyAlignment="1" applyProtection="1">
      <alignment horizontal="center"/>
      <protection locked="0"/>
    </xf>
    <xf numFmtId="165" fontId="2" fillId="8" borderId="3" xfId="1" applyNumberFormat="1" applyFont="1" applyFill="1" applyBorder="1" applyAlignment="1" applyProtection="1">
      <alignment horizontal="center"/>
      <protection locked="0"/>
    </xf>
    <xf numFmtId="165" fontId="2" fillId="8" borderId="3" xfId="1" applyNumberFormat="1" applyFont="1" applyFill="1" applyBorder="1" applyAlignment="1" applyProtection="1">
      <alignment horizontal="left" wrapText="1"/>
      <protection locked="0"/>
    </xf>
    <xf numFmtId="4" fontId="2" fillId="8" borderId="3" xfId="1" applyNumberFormat="1" applyFont="1" applyFill="1" applyBorder="1" applyAlignment="1" applyProtection="1">
      <alignment horizontal="center" wrapText="1"/>
      <protection locked="0"/>
    </xf>
    <xf numFmtId="167" fontId="2" fillId="8" borderId="3" xfId="1" applyNumberFormat="1" applyFont="1" applyFill="1" applyBorder="1" applyAlignment="1" applyProtection="1">
      <alignment horizontal="center"/>
      <protection locked="0"/>
    </xf>
    <xf numFmtId="10" fontId="2" fillId="8" borderId="3" xfId="1" applyNumberFormat="1" applyFont="1" applyFill="1" applyBorder="1" applyAlignment="1" applyProtection="1">
      <alignment horizontal="center"/>
      <protection locked="0"/>
    </xf>
    <xf numFmtId="167" fontId="2" fillId="8" borderId="3" xfId="1" applyNumberFormat="1" applyFont="1" applyFill="1" applyBorder="1" applyAlignment="1" applyProtection="1">
      <alignment wrapText="1"/>
      <protection locked="0"/>
    </xf>
    <xf numFmtId="166" fontId="2" fillId="6" borderId="3" xfId="1" applyNumberFormat="1" applyFont="1" applyFill="1" applyBorder="1" applyAlignment="1" applyProtection="1">
      <alignment horizontal="center"/>
      <protection locked="0"/>
    </xf>
    <xf numFmtId="165" fontId="2" fillId="6" borderId="3" xfId="1" applyNumberFormat="1" applyFont="1" applyFill="1" applyBorder="1" applyAlignment="1" applyProtection="1">
      <alignment horizontal="center"/>
      <protection locked="0"/>
    </xf>
    <xf numFmtId="165" fontId="2" fillId="6" borderId="3" xfId="1" applyNumberFormat="1" applyFont="1" applyFill="1" applyBorder="1" applyAlignment="1" applyProtection="1">
      <alignment horizontal="left" wrapText="1"/>
      <protection locked="0"/>
    </xf>
    <xf numFmtId="4" fontId="2" fillId="6" borderId="3" xfId="1" applyNumberFormat="1" applyFont="1" applyFill="1" applyBorder="1" applyAlignment="1" applyProtection="1">
      <alignment horizontal="center" wrapText="1"/>
      <protection locked="0"/>
    </xf>
    <xf numFmtId="167" fontId="2" fillId="6" borderId="3" xfId="1" applyNumberFormat="1" applyFont="1" applyFill="1" applyBorder="1" applyAlignment="1" applyProtection="1">
      <alignment horizontal="center"/>
      <protection locked="0"/>
    </xf>
    <xf numFmtId="10" fontId="2" fillId="6" borderId="3" xfId="1" applyNumberFormat="1" applyFont="1" applyFill="1" applyBorder="1" applyAlignment="1" applyProtection="1">
      <alignment horizontal="center"/>
      <protection locked="0"/>
    </xf>
    <xf numFmtId="167" fontId="2" fillId="6" borderId="3" xfId="1" applyNumberFormat="1" applyFont="1" applyFill="1" applyBorder="1" applyAlignment="1" applyProtection="1">
      <alignment wrapText="1"/>
      <protection locked="0"/>
    </xf>
    <xf numFmtId="167" fontId="2" fillId="4" borderId="3" xfId="1" applyNumberFormat="1" applyFont="1" applyFill="1" applyBorder="1" applyAlignment="1" applyProtection="1">
      <alignment wrapText="1"/>
      <protection locked="0"/>
    </xf>
    <xf numFmtId="166" fontId="2" fillId="7" borderId="3" xfId="1" applyNumberFormat="1" applyFont="1" applyFill="1" applyBorder="1" applyAlignment="1" applyProtection="1">
      <alignment horizontal="center"/>
      <protection locked="0"/>
    </xf>
    <xf numFmtId="165" fontId="2" fillId="7" borderId="3" xfId="1" applyNumberFormat="1" applyFont="1" applyFill="1" applyBorder="1" applyAlignment="1" applyProtection="1">
      <alignment horizontal="center"/>
      <protection locked="0"/>
    </xf>
    <xf numFmtId="165" fontId="2" fillId="7" borderId="3" xfId="1" applyNumberFormat="1" applyFont="1" applyFill="1" applyBorder="1" applyAlignment="1" applyProtection="1">
      <alignment horizontal="left" wrapText="1"/>
      <protection locked="0"/>
    </xf>
    <xf numFmtId="4" fontId="2" fillId="7" borderId="3" xfId="1" applyNumberFormat="1" applyFont="1" applyFill="1" applyBorder="1" applyAlignment="1" applyProtection="1">
      <alignment horizontal="center" wrapText="1"/>
      <protection locked="0"/>
    </xf>
    <xf numFmtId="167" fontId="2" fillId="7" borderId="3" xfId="1" applyNumberFormat="1" applyFont="1" applyFill="1" applyBorder="1" applyAlignment="1" applyProtection="1">
      <alignment horizontal="center"/>
      <protection locked="0"/>
    </xf>
    <xf numFmtId="10" fontId="2" fillId="7" borderId="3" xfId="1" applyNumberFormat="1" applyFont="1" applyFill="1" applyBorder="1" applyAlignment="1" applyProtection="1">
      <alignment horizontal="center"/>
      <protection locked="0"/>
    </xf>
    <xf numFmtId="167" fontId="2" fillId="7" borderId="3" xfId="1" applyNumberFormat="1" applyFont="1" applyFill="1" applyBorder="1" applyAlignment="1" applyProtection="1">
      <alignment wrapText="1"/>
      <protection locked="0"/>
    </xf>
    <xf numFmtId="0" fontId="2" fillId="0" borderId="2" xfId="1" applyFont="1" applyBorder="1" applyAlignment="1" applyProtection="1">
      <alignment horizontal="right" vertical="center"/>
      <protection locked="0"/>
    </xf>
    <xf numFmtId="0" fontId="2" fillId="0" borderId="1" xfId="1" applyFont="1" applyBorder="1" applyAlignment="1" applyProtection="1">
      <alignment horizontal="right" vertical="center"/>
      <protection locked="0"/>
    </xf>
    <xf numFmtId="0" fontId="3" fillId="0" borderId="0" xfId="1" applyFont="1" applyAlignment="1" applyProtection="1">
      <alignment horizontal="center"/>
      <protection locked="0"/>
    </xf>
    <xf numFmtId="0" fontId="3" fillId="0" borderId="0" xfId="1" applyFont="1" applyAlignment="1" applyProtection="1">
      <alignment wrapText="1"/>
      <protection locked="0"/>
    </xf>
    <xf numFmtId="0" fontId="4" fillId="0" borderId="0" xfId="1" applyFont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horizontal="right" vertical="center" wrapText="1"/>
      <protection locked="0"/>
    </xf>
    <xf numFmtId="167" fontId="3" fillId="0" borderId="3" xfId="1" applyNumberFormat="1" applyFont="1" applyFill="1" applyBorder="1" applyAlignment="1" applyProtection="1">
      <alignment wrapText="1"/>
      <protection locked="0"/>
    </xf>
    <xf numFmtId="0" fontId="4" fillId="0" borderId="0" xfId="1" applyFont="1" applyFill="1" applyAlignment="1" applyProtection="1">
      <alignment horizontal="center" vertical="center" wrapText="1"/>
      <protection locked="0"/>
    </xf>
    <xf numFmtId="0" fontId="2" fillId="0" borderId="3" xfId="1" applyFont="1" applyFill="1" applyBorder="1" applyAlignment="1" applyProtection="1">
      <alignment horizontal="center" vertical="center"/>
      <protection locked="0"/>
    </xf>
    <xf numFmtId="0" fontId="2" fillId="0" borderId="3" xfId="1" applyFont="1" applyFill="1" applyBorder="1" applyAlignment="1" applyProtection="1">
      <alignment horizontal="center" vertical="center" wrapText="1"/>
      <protection locked="0"/>
    </xf>
    <xf numFmtId="10" fontId="3" fillId="0" borderId="3" xfId="1" applyNumberFormat="1" applyFont="1" applyFill="1" applyBorder="1" applyAlignment="1" applyProtection="1">
      <alignment horizont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166" fontId="2" fillId="9" borderId="3" xfId="1" applyNumberFormat="1" applyFont="1" applyFill="1" applyBorder="1" applyAlignment="1" applyProtection="1">
      <alignment horizontal="center"/>
      <protection locked="0"/>
    </xf>
    <xf numFmtId="165" fontId="2" fillId="9" borderId="3" xfId="1" applyNumberFormat="1" applyFont="1" applyFill="1" applyBorder="1" applyAlignment="1" applyProtection="1">
      <alignment horizontal="center"/>
      <protection locked="0"/>
    </xf>
    <xf numFmtId="165" fontId="2" fillId="9" borderId="3" xfId="1" applyNumberFormat="1" applyFont="1" applyFill="1" applyBorder="1" applyAlignment="1" applyProtection="1">
      <alignment horizontal="left" wrapText="1"/>
      <protection locked="0"/>
    </xf>
    <xf numFmtId="4" fontId="2" fillId="9" borderId="3" xfId="1" applyNumberFormat="1" applyFont="1" applyFill="1" applyBorder="1" applyAlignment="1" applyProtection="1">
      <alignment horizontal="center" wrapText="1"/>
      <protection locked="0"/>
    </xf>
    <xf numFmtId="167" fontId="2" fillId="9" borderId="3" xfId="1" applyNumberFormat="1" applyFont="1" applyFill="1" applyBorder="1" applyAlignment="1" applyProtection="1">
      <alignment horizontal="center"/>
      <protection locked="0"/>
    </xf>
    <xf numFmtId="10" fontId="2" fillId="9" borderId="3" xfId="1" applyNumberFormat="1" applyFont="1" applyFill="1" applyBorder="1" applyAlignment="1" applyProtection="1">
      <alignment horizontal="center"/>
      <protection locked="0"/>
    </xf>
    <xf numFmtId="167" fontId="2" fillId="9" borderId="3" xfId="1" applyNumberFormat="1" applyFont="1" applyFill="1" applyBorder="1" applyAlignment="1" applyProtection="1">
      <alignment wrapText="1"/>
      <protection locked="0"/>
    </xf>
    <xf numFmtId="166" fontId="2" fillId="10" borderId="3" xfId="1" applyNumberFormat="1" applyFont="1" applyFill="1" applyBorder="1" applyAlignment="1" applyProtection="1">
      <alignment horizontal="center"/>
      <protection locked="0"/>
    </xf>
    <xf numFmtId="165" fontId="2" fillId="10" borderId="3" xfId="1" applyNumberFormat="1" applyFont="1" applyFill="1" applyBorder="1" applyAlignment="1" applyProtection="1">
      <alignment horizontal="center"/>
      <protection locked="0"/>
    </xf>
    <xf numFmtId="165" fontId="2" fillId="10" borderId="3" xfId="1" applyNumberFormat="1" applyFont="1" applyFill="1" applyBorder="1" applyAlignment="1" applyProtection="1">
      <alignment horizontal="left" wrapText="1"/>
      <protection locked="0"/>
    </xf>
    <xf numFmtId="4" fontId="2" fillId="10" borderId="3" xfId="1" applyNumberFormat="1" applyFont="1" applyFill="1" applyBorder="1" applyAlignment="1" applyProtection="1">
      <alignment horizontal="center" wrapText="1"/>
      <protection locked="0"/>
    </xf>
    <xf numFmtId="167" fontId="2" fillId="10" borderId="3" xfId="1" applyNumberFormat="1" applyFont="1" applyFill="1" applyBorder="1" applyAlignment="1" applyProtection="1">
      <alignment horizontal="center"/>
      <protection locked="0"/>
    </xf>
    <xf numFmtId="10" fontId="2" fillId="10" borderId="3" xfId="1" applyNumberFormat="1" applyFont="1" applyFill="1" applyBorder="1" applyAlignment="1" applyProtection="1">
      <alignment horizontal="center"/>
      <protection locked="0"/>
    </xf>
    <xf numFmtId="167" fontId="2" fillId="10" borderId="3" xfId="1" applyNumberFormat="1" applyFont="1" applyFill="1" applyBorder="1" applyAlignment="1" applyProtection="1">
      <alignment wrapText="1"/>
      <protection locked="0"/>
    </xf>
    <xf numFmtId="166" fontId="2" fillId="11" borderId="3" xfId="1" applyNumberFormat="1" applyFont="1" applyFill="1" applyBorder="1" applyAlignment="1" applyProtection="1">
      <alignment horizontal="center"/>
      <protection locked="0"/>
    </xf>
    <xf numFmtId="165" fontId="2" fillId="11" borderId="3" xfId="1" applyNumberFormat="1" applyFont="1" applyFill="1" applyBorder="1" applyAlignment="1" applyProtection="1">
      <alignment horizontal="center"/>
      <protection locked="0"/>
    </xf>
    <xf numFmtId="165" fontId="2" fillId="11" borderId="3" xfId="1" applyNumberFormat="1" applyFont="1" applyFill="1" applyBorder="1" applyAlignment="1" applyProtection="1">
      <alignment horizontal="left" wrapText="1"/>
      <protection locked="0"/>
    </xf>
    <xf numFmtId="4" fontId="2" fillId="11" borderId="3" xfId="1" applyNumberFormat="1" applyFont="1" applyFill="1" applyBorder="1" applyAlignment="1" applyProtection="1">
      <alignment horizontal="center" wrapText="1"/>
      <protection locked="0"/>
    </xf>
    <xf numFmtId="167" fontId="2" fillId="11" borderId="3" xfId="1" applyNumberFormat="1" applyFont="1" applyFill="1" applyBorder="1" applyAlignment="1" applyProtection="1">
      <alignment horizontal="center"/>
      <protection locked="0"/>
    </xf>
    <xf numFmtId="10" fontId="2" fillId="11" borderId="3" xfId="1" applyNumberFormat="1" applyFont="1" applyFill="1" applyBorder="1" applyAlignment="1" applyProtection="1">
      <alignment horizontal="center"/>
      <protection locked="0"/>
    </xf>
    <xf numFmtId="167" fontId="2" fillId="11" borderId="3" xfId="1" applyNumberFormat="1" applyFont="1" applyFill="1" applyBorder="1" applyAlignment="1" applyProtection="1">
      <alignment wrapText="1"/>
      <protection locked="0"/>
    </xf>
    <xf numFmtId="166" fontId="2" fillId="12" borderId="3" xfId="1" applyNumberFormat="1" applyFont="1" applyFill="1" applyBorder="1" applyAlignment="1" applyProtection="1">
      <alignment horizontal="center"/>
      <protection locked="0"/>
    </xf>
    <xf numFmtId="165" fontId="2" fillId="12" borderId="3" xfId="1" applyNumberFormat="1" applyFont="1" applyFill="1" applyBorder="1" applyAlignment="1" applyProtection="1">
      <alignment horizontal="center"/>
      <protection locked="0"/>
    </xf>
    <xf numFmtId="165" fontId="2" fillId="12" borderId="3" xfId="1" applyNumberFormat="1" applyFont="1" applyFill="1" applyBorder="1" applyAlignment="1" applyProtection="1">
      <alignment horizontal="left" wrapText="1"/>
      <protection locked="0"/>
    </xf>
    <xf numFmtId="4" fontId="2" fillId="12" borderId="3" xfId="1" applyNumberFormat="1" applyFont="1" applyFill="1" applyBorder="1" applyAlignment="1" applyProtection="1">
      <alignment horizontal="center" wrapText="1"/>
      <protection locked="0"/>
    </xf>
    <xf numFmtId="164" fontId="2" fillId="12" borderId="3" xfId="1" applyNumberFormat="1" applyFont="1" applyFill="1" applyBorder="1" applyAlignment="1" applyProtection="1">
      <alignment horizontal="center"/>
      <protection locked="0"/>
    </xf>
    <xf numFmtId="167" fontId="2" fillId="12" borderId="3" xfId="1" applyNumberFormat="1" applyFont="1" applyFill="1" applyBorder="1" applyAlignment="1" applyProtection="1">
      <alignment horizontal="center"/>
      <protection locked="0"/>
    </xf>
    <xf numFmtId="10" fontId="2" fillId="12" borderId="3" xfId="1" applyNumberFormat="1" applyFont="1" applyFill="1" applyBorder="1" applyAlignment="1" applyProtection="1">
      <alignment horizontal="center"/>
      <protection locked="0"/>
    </xf>
    <xf numFmtId="167" fontId="2" fillId="12" borderId="3" xfId="1" applyNumberFormat="1" applyFont="1" applyFill="1" applyBorder="1" applyAlignment="1" applyProtection="1">
      <alignment wrapText="1"/>
      <protection locked="0"/>
    </xf>
    <xf numFmtId="0" fontId="2" fillId="13" borderId="3" xfId="1" applyFont="1" applyFill="1" applyBorder="1" applyAlignment="1" applyProtection="1">
      <alignment horizontal="right" vertical="center"/>
      <protection locked="0"/>
    </xf>
    <xf numFmtId="0" fontId="2" fillId="13" borderId="3" xfId="1" applyFont="1" applyFill="1" applyBorder="1" applyAlignment="1" applyProtection="1">
      <alignment horizontal="center"/>
      <protection locked="0"/>
    </xf>
    <xf numFmtId="4" fontId="2" fillId="13" borderId="3" xfId="1" applyNumberFormat="1" applyFont="1" applyFill="1" applyBorder="1" applyAlignment="1" applyProtection="1">
      <alignment horizontal="center"/>
      <protection locked="0"/>
    </xf>
    <xf numFmtId="167" fontId="2" fillId="13" borderId="3" xfId="1" applyNumberFormat="1" applyFont="1" applyFill="1" applyBorder="1" applyAlignment="1" applyProtection="1">
      <alignment horizontal="center"/>
      <protection locked="0"/>
    </xf>
    <xf numFmtId="10" fontId="2" fillId="13" borderId="3" xfId="1" applyNumberFormat="1" applyFont="1" applyFill="1" applyBorder="1" applyAlignment="1" applyProtection="1">
      <alignment horizontal="center"/>
      <protection locked="0"/>
    </xf>
    <xf numFmtId="167" fontId="2" fillId="13" borderId="3" xfId="1" applyNumberFormat="1" applyFont="1" applyFill="1" applyBorder="1" applyAlignment="1" applyProtection="1">
      <alignment wrapText="1"/>
      <protection locked="0"/>
    </xf>
    <xf numFmtId="0" fontId="3" fillId="3" borderId="0" xfId="1" applyFont="1" applyFill="1" applyProtection="1">
      <protection locked="0"/>
    </xf>
    <xf numFmtId="4" fontId="3" fillId="3" borderId="0" xfId="1" applyNumberFormat="1" applyFont="1" applyFill="1" applyProtection="1">
      <protection locked="0"/>
    </xf>
    <xf numFmtId="0" fontId="4" fillId="0" borderId="0" xfId="1" applyFont="1" applyAlignment="1" applyProtection="1">
      <alignment horizontal="center" vertical="center" wrapText="1"/>
      <protection locked="0"/>
    </xf>
    <xf numFmtId="0" fontId="2" fillId="0" borderId="12" xfId="1" applyFont="1" applyBorder="1" applyAlignment="1" applyProtection="1">
      <alignment horizontal="center" vertical="center"/>
      <protection locked="0"/>
    </xf>
    <xf numFmtId="0" fontId="2" fillId="0" borderId="13" xfId="1" applyFont="1" applyBorder="1" applyAlignment="1" applyProtection="1">
      <alignment horizontal="center" vertical="center"/>
      <protection locked="0"/>
    </xf>
    <xf numFmtId="0" fontId="2" fillId="0" borderId="14" xfId="1" applyFont="1" applyBorder="1" applyAlignment="1" applyProtection="1">
      <alignment horizontal="center" vertical="center"/>
      <protection locked="0"/>
    </xf>
    <xf numFmtId="0" fontId="2" fillId="0" borderId="15" xfId="1" applyFont="1" applyBorder="1" applyAlignment="1" applyProtection="1">
      <alignment horizontal="center" vertical="center"/>
      <protection locked="0"/>
    </xf>
    <xf numFmtId="0" fontId="2" fillId="0" borderId="11" xfId="1" applyFont="1" applyBorder="1" applyAlignment="1" applyProtection="1">
      <alignment horizontal="center" vertical="center"/>
      <protection locked="0"/>
    </xf>
    <xf numFmtId="0" fontId="2" fillId="0" borderId="15" xfId="1" applyFont="1" applyBorder="1" applyAlignment="1" applyProtection="1">
      <alignment horizontal="center" vertical="center" wrapText="1"/>
      <protection locked="0"/>
    </xf>
    <xf numFmtId="0" fontId="2" fillId="0" borderId="11" xfId="1" applyFont="1" applyBorder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wrapText="1"/>
      <protection locked="0"/>
    </xf>
    <xf numFmtId="0" fontId="2" fillId="2" borderId="9" xfId="1" applyFont="1" applyFill="1" applyBorder="1" applyAlignment="1" applyProtection="1">
      <alignment horizontal="left" vertical="center" wrapText="1"/>
      <protection locked="0"/>
    </xf>
    <xf numFmtId="0" fontId="2" fillId="2" borderId="8" xfId="1" applyFont="1" applyFill="1" applyBorder="1" applyAlignment="1" applyProtection="1">
      <alignment horizontal="left" vertical="center" wrapText="1"/>
      <protection locked="0"/>
    </xf>
    <xf numFmtId="0" fontId="2" fillId="2" borderId="7" xfId="1" applyFont="1" applyFill="1" applyBorder="1" applyAlignment="1" applyProtection="1">
      <alignment horizontal="left" vertical="center" wrapText="1"/>
      <protection locked="0"/>
    </xf>
    <xf numFmtId="0" fontId="2" fillId="2" borderId="6" xfId="1" applyFont="1" applyFill="1" applyBorder="1" applyAlignment="1" applyProtection="1">
      <alignment horizontal="left" vertical="center" wrapText="1"/>
      <protection locked="0"/>
    </xf>
    <xf numFmtId="0" fontId="3" fillId="2" borderId="7" xfId="1" applyFont="1" applyFill="1" applyBorder="1" applyAlignment="1" applyProtection="1">
      <alignment horizontal="left" vertical="center" wrapText="1"/>
      <protection locked="0"/>
    </xf>
    <xf numFmtId="0" fontId="3" fillId="2" borderId="6" xfId="1" applyFont="1" applyFill="1" applyBorder="1" applyAlignment="1" applyProtection="1">
      <alignment horizontal="left" vertical="center" wrapText="1"/>
      <protection locked="0"/>
    </xf>
    <xf numFmtId="0" fontId="3" fillId="2" borderId="5" xfId="1" applyFont="1" applyFill="1" applyBorder="1" applyAlignment="1" applyProtection="1">
      <alignment horizontal="left" vertical="center" wrapText="1"/>
      <protection locked="0"/>
    </xf>
    <xf numFmtId="0" fontId="3" fillId="2" borderId="2" xfId="1" applyFont="1" applyFill="1" applyBorder="1" applyAlignment="1" applyProtection="1">
      <alignment horizontal="left" vertical="center" wrapText="1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9"/>
  <sheetViews>
    <sheetView showGridLines="0" tabSelected="1" topLeftCell="C4" workbookViewId="0">
      <selection activeCell="M9" sqref="M9"/>
    </sheetView>
  </sheetViews>
  <sheetFormatPr defaultColWidth="9.140625" defaultRowHeight="15.75" x14ac:dyDescent="0.25"/>
  <cols>
    <col min="1" max="2" width="9.140625" style="3" hidden="1" customWidth="1"/>
    <col min="3" max="3" width="8.85546875" style="3" customWidth="1"/>
    <col min="4" max="4" width="11.7109375" style="3" customWidth="1"/>
    <col min="5" max="5" width="36.42578125" style="3" customWidth="1"/>
    <col min="6" max="6" width="18.5703125" style="60" customWidth="1"/>
    <col min="7" max="7" width="17.140625" style="60" customWidth="1"/>
    <col min="8" max="8" width="17.7109375" style="60" customWidth="1"/>
    <col min="9" max="9" width="16.42578125" style="60" customWidth="1"/>
    <col min="10" max="10" width="13.7109375" style="69" customWidth="1"/>
    <col min="11" max="11" width="16.42578125" style="60" customWidth="1"/>
    <col min="12" max="12" width="14.140625" style="60" customWidth="1"/>
    <col min="13" max="13" width="63.140625" style="3" customWidth="1"/>
    <col min="14" max="14" width="14.85546875" style="3" customWidth="1"/>
    <col min="15" max="15" width="17.140625" style="3" customWidth="1"/>
    <col min="16" max="246" width="9.140625" style="3" customWidth="1"/>
    <col min="247" max="16384" width="9.140625" style="3"/>
  </cols>
  <sheetData>
    <row r="1" spans="1:15" ht="39" customHeight="1" x14ac:dyDescent="0.25">
      <c r="A1" s="2"/>
      <c r="B1" s="2"/>
      <c r="C1" s="107" t="s">
        <v>64</v>
      </c>
      <c r="D1" s="107"/>
      <c r="E1" s="107"/>
      <c r="F1" s="107"/>
      <c r="G1" s="107"/>
      <c r="H1" s="107"/>
      <c r="I1" s="107"/>
      <c r="J1" s="107"/>
      <c r="K1" s="107"/>
      <c r="L1" s="107"/>
      <c r="M1" s="107"/>
    </row>
    <row r="2" spans="1:15" ht="19.5" customHeight="1" x14ac:dyDescent="0.25">
      <c r="A2" s="2"/>
      <c r="B2" s="2"/>
      <c r="C2" s="62"/>
      <c r="D2" s="62"/>
      <c r="E2" s="62"/>
      <c r="F2" s="62"/>
      <c r="G2" s="62"/>
      <c r="H2" s="62"/>
      <c r="I2" s="62"/>
      <c r="J2" s="65"/>
      <c r="K2" s="62"/>
      <c r="L2" s="62"/>
      <c r="M2" s="63" t="s">
        <v>62</v>
      </c>
    </row>
    <row r="3" spans="1:15" ht="33.75" customHeight="1" x14ac:dyDescent="0.25">
      <c r="A3" s="4" t="s">
        <v>48</v>
      </c>
      <c r="B3" s="5" t="s">
        <v>47</v>
      </c>
      <c r="C3" s="111" t="s">
        <v>46</v>
      </c>
      <c r="D3" s="113" t="s">
        <v>45</v>
      </c>
      <c r="E3" s="111" t="s">
        <v>44</v>
      </c>
      <c r="F3" s="111" t="s">
        <v>51</v>
      </c>
      <c r="G3" s="113" t="s">
        <v>52</v>
      </c>
      <c r="H3" s="111" t="s">
        <v>53</v>
      </c>
      <c r="I3" s="108" t="s">
        <v>49</v>
      </c>
      <c r="J3" s="109"/>
      <c r="K3" s="109"/>
      <c r="L3" s="110"/>
      <c r="M3" s="113" t="s">
        <v>63</v>
      </c>
    </row>
    <row r="4" spans="1:15" ht="33.75" customHeight="1" x14ac:dyDescent="0.25">
      <c r="A4" s="4"/>
      <c r="B4" s="5"/>
      <c r="C4" s="112"/>
      <c r="D4" s="114"/>
      <c r="E4" s="112"/>
      <c r="F4" s="112"/>
      <c r="G4" s="114"/>
      <c r="H4" s="112"/>
      <c r="I4" s="6" t="s">
        <v>54</v>
      </c>
      <c r="J4" s="66" t="s">
        <v>55</v>
      </c>
      <c r="K4" s="6" t="s">
        <v>54</v>
      </c>
      <c r="L4" s="6" t="s">
        <v>55</v>
      </c>
      <c r="M4" s="114"/>
    </row>
    <row r="5" spans="1:15" ht="12.75" customHeight="1" thickBot="1" x14ac:dyDescent="0.3">
      <c r="A5" s="7">
        <v>1</v>
      </c>
      <c r="B5" s="8"/>
      <c r="C5" s="9">
        <v>1</v>
      </c>
      <c r="D5" s="9">
        <v>2</v>
      </c>
      <c r="E5" s="9">
        <v>3</v>
      </c>
      <c r="F5" s="9">
        <v>4</v>
      </c>
      <c r="G5" s="10">
        <v>5</v>
      </c>
      <c r="H5" s="10">
        <v>6</v>
      </c>
      <c r="I5" s="10" t="s">
        <v>56</v>
      </c>
      <c r="J5" s="67" t="s">
        <v>57</v>
      </c>
      <c r="K5" s="10" t="s">
        <v>58</v>
      </c>
      <c r="L5" s="10" t="s">
        <v>59</v>
      </c>
      <c r="M5" s="10">
        <v>11</v>
      </c>
    </row>
    <row r="6" spans="1:15" ht="15.75" customHeight="1" x14ac:dyDescent="0.25">
      <c r="A6" s="116" t="s">
        <v>43</v>
      </c>
      <c r="B6" s="117"/>
      <c r="C6" s="11">
        <v>1</v>
      </c>
      <c r="D6" s="12">
        <v>0</v>
      </c>
      <c r="E6" s="13" t="s">
        <v>43</v>
      </c>
      <c r="F6" s="14">
        <f>F7+F8+F9+F10+F11++F12+F13</f>
        <v>356291375.19</v>
      </c>
      <c r="G6" s="14">
        <f>G7+G8+G9+G10+G11+G12+G13</f>
        <v>384977323.56000006</v>
      </c>
      <c r="H6" s="14">
        <f>H7+H8+H9+H10+H11+H12+H13</f>
        <v>334199354.86000001</v>
      </c>
      <c r="I6" s="15">
        <f>H6-F6</f>
        <v>-22092020.329999983</v>
      </c>
      <c r="J6" s="16">
        <f>H6/F6</f>
        <v>0.93799451272650392</v>
      </c>
      <c r="K6" s="15">
        <f>H6-G6</f>
        <v>-50777968.700000048</v>
      </c>
      <c r="L6" s="16">
        <f>H6/G6</f>
        <v>0.86810140340100805</v>
      </c>
      <c r="M6" s="17"/>
    </row>
    <row r="7" spans="1:15" ht="63" x14ac:dyDescent="0.25">
      <c r="A7" s="120" t="s">
        <v>42</v>
      </c>
      <c r="B7" s="121"/>
      <c r="C7" s="20">
        <v>1</v>
      </c>
      <c r="D7" s="21">
        <v>2</v>
      </c>
      <c r="E7" s="22" t="s">
        <v>42</v>
      </c>
      <c r="F7" s="23">
        <v>2582992.5299999998</v>
      </c>
      <c r="G7" s="23">
        <v>2582992.5299999998</v>
      </c>
      <c r="H7" s="23">
        <v>2513543.25</v>
      </c>
      <c r="I7" s="1">
        <f>H7-F7</f>
        <v>-69449.279999999795</v>
      </c>
      <c r="J7" s="68">
        <f>H7/F7</f>
        <v>0.9731128606864381</v>
      </c>
      <c r="K7" s="1">
        <f>H7-G7</f>
        <v>-69449.279999999795</v>
      </c>
      <c r="L7" s="25">
        <f>H7/G7</f>
        <v>0.9731128606864381</v>
      </c>
      <c r="M7" s="26" t="s">
        <v>72</v>
      </c>
      <c r="N7" s="27"/>
    </row>
    <row r="8" spans="1:15" ht="94.5" x14ac:dyDescent="0.25">
      <c r="A8" s="120" t="s">
        <v>41</v>
      </c>
      <c r="B8" s="121"/>
      <c r="C8" s="20">
        <v>1</v>
      </c>
      <c r="D8" s="21">
        <v>3</v>
      </c>
      <c r="E8" s="22" t="s">
        <v>41</v>
      </c>
      <c r="F8" s="23">
        <v>18977000</v>
      </c>
      <c r="G8" s="23">
        <v>19850429.800000001</v>
      </c>
      <c r="H8" s="23">
        <v>19847361.420000002</v>
      </c>
      <c r="I8" s="1">
        <f t="shared" ref="I8:I50" si="0">H8-F8</f>
        <v>870361.42000000179</v>
      </c>
      <c r="J8" s="68">
        <f t="shared" ref="J8:J50" si="1">H8/F8</f>
        <v>1.0458640153870475</v>
      </c>
      <c r="K8" s="1">
        <f t="shared" ref="K8:K50" si="2">H8-G8</f>
        <v>-3068.3799999989569</v>
      </c>
      <c r="L8" s="25">
        <f t="shared" ref="L8:L50" si="3">H8/G8</f>
        <v>0.999845425009387</v>
      </c>
      <c r="M8" s="28"/>
      <c r="N8" s="27"/>
    </row>
    <row r="9" spans="1:15" ht="141.75" x14ac:dyDescent="0.25">
      <c r="A9" s="120" t="s">
        <v>40</v>
      </c>
      <c r="B9" s="121"/>
      <c r="C9" s="20">
        <v>1</v>
      </c>
      <c r="D9" s="21">
        <v>4</v>
      </c>
      <c r="E9" s="22" t="s">
        <v>40</v>
      </c>
      <c r="F9" s="23">
        <v>143958069.66</v>
      </c>
      <c r="G9" s="23">
        <v>170149677.27000001</v>
      </c>
      <c r="H9" s="23">
        <v>167907499.11000001</v>
      </c>
      <c r="I9" s="1">
        <f t="shared" si="0"/>
        <v>23949429.450000018</v>
      </c>
      <c r="J9" s="68">
        <f t="shared" si="1"/>
        <v>1.166363924624467</v>
      </c>
      <c r="K9" s="1">
        <f t="shared" si="2"/>
        <v>-2242178.1599999964</v>
      </c>
      <c r="L9" s="25">
        <f t="shared" si="3"/>
        <v>0.9868223190547577</v>
      </c>
      <c r="M9" s="26" t="s">
        <v>78</v>
      </c>
      <c r="N9" s="105"/>
    </row>
    <row r="10" spans="1:15" ht="78" customHeight="1" x14ac:dyDescent="0.25">
      <c r="A10" s="120" t="s">
        <v>39</v>
      </c>
      <c r="B10" s="121"/>
      <c r="C10" s="20">
        <v>1</v>
      </c>
      <c r="D10" s="21">
        <v>5</v>
      </c>
      <c r="E10" s="22" t="s">
        <v>39</v>
      </c>
      <c r="F10" s="23">
        <v>0</v>
      </c>
      <c r="G10" s="23">
        <v>58000</v>
      </c>
      <c r="H10" s="23">
        <v>58000</v>
      </c>
      <c r="I10" s="1">
        <f t="shared" si="0"/>
        <v>58000</v>
      </c>
      <c r="J10" s="68" t="s">
        <v>73</v>
      </c>
      <c r="K10" s="1">
        <f t="shared" si="2"/>
        <v>0</v>
      </c>
      <c r="L10" s="25">
        <f t="shared" si="3"/>
        <v>1</v>
      </c>
      <c r="M10" s="28"/>
    </row>
    <row r="11" spans="1:15" ht="141.75" x14ac:dyDescent="0.25">
      <c r="A11" s="120" t="s">
        <v>38</v>
      </c>
      <c r="B11" s="121"/>
      <c r="C11" s="20">
        <v>1</v>
      </c>
      <c r="D11" s="21">
        <v>6</v>
      </c>
      <c r="E11" s="22" t="s">
        <v>38</v>
      </c>
      <c r="F11" s="23">
        <v>48331413</v>
      </c>
      <c r="G11" s="23">
        <v>54568013.280000001</v>
      </c>
      <c r="H11" s="23">
        <v>52564227.339999996</v>
      </c>
      <c r="I11" s="1">
        <f t="shared" si="0"/>
        <v>4232814.3399999961</v>
      </c>
      <c r="J11" s="68">
        <f t="shared" si="1"/>
        <v>1.0875789487056793</v>
      </c>
      <c r="K11" s="1">
        <f t="shared" si="2"/>
        <v>-2003785.9400000051</v>
      </c>
      <c r="L11" s="25">
        <f t="shared" si="3"/>
        <v>0.96327911134095801</v>
      </c>
      <c r="M11" s="26" t="s">
        <v>78</v>
      </c>
      <c r="N11" s="106"/>
      <c r="O11" s="27"/>
    </row>
    <row r="12" spans="1:15" ht="63" x14ac:dyDescent="0.25">
      <c r="A12" s="120" t="s">
        <v>37</v>
      </c>
      <c r="B12" s="121"/>
      <c r="C12" s="20">
        <v>1</v>
      </c>
      <c r="D12" s="21">
        <v>11</v>
      </c>
      <c r="E12" s="22" t="s">
        <v>37</v>
      </c>
      <c r="F12" s="23">
        <v>6000000</v>
      </c>
      <c r="G12" s="23">
        <v>1056198.6599999999</v>
      </c>
      <c r="H12" s="23">
        <v>0</v>
      </c>
      <c r="I12" s="1">
        <f t="shared" si="0"/>
        <v>-6000000</v>
      </c>
      <c r="J12" s="68">
        <f t="shared" si="1"/>
        <v>0</v>
      </c>
      <c r="K12" s="1">
        <f t="shared" si="2"/>
        <v>-1056198.6599999999</v>
      </c>
      <c r="L12" s="25">
        <f t="shared" si="3"/>
        <v>0</v>
      </c>
      <c r="M12" s="28" t="s">
        <v>61</v>
      </c>
    </row>
    <row r="13" spans="1:15" ht="74.25" customHeight="1" x14ac:dyDescent="0.25">
      <c r="A13" s="120" t="s">
        <v>36</v>
      </c>
      <c r="B13" s="121"/>
      <c r="C13" s="20">
        <v>1</v>
      </c>
      <c r="D13" s="21">
        <v>13</v>
      </c>
      <c r="E13" s="22" t="s">
        <v>36</v>
      </c>
      <c r="F13" s="23">
        <v>136441900</v>
      </c>
      <c r="G13" s="23">
        <v>136712012.02000001</v>
      </c>
      <c r="H13" s="23">
        <v>91308723.739999995</v>
      </c>
      <c r="I13" s="1">
        <f t="shared" si="0"/>
        <v>-45133176.260000005</v>
      </c>
      <c r="J13" s="68">
        <f t="shared" si="1"/>
        <v>0.66921322365050617</v>
      </c>
      <c r="K13" s="1">
        <f t="shared" si="2"/>
        <v>-45403288.280000016</v>
      </c>
      <c r="L13" s="25">
        <f>H13/G13</f>
        <v>0.6678910096549685</v>
      </c>
      <c r="M13" s="64" t="s">
        <v>74</v>
      </c>
    </row>
    <row r="14" spans="1:15" ht="47.25" x14ac:dyDescent="0.25">
      <c r="A14" s="118" t="s">
        <v>35</v>
      </c>
      <c r="B14" s="119"/>
      <c r="C14" s="29">
        <v>3</v>
      </c>
      <c r="D14" s="30">
        <v>0</v>
      </c>
      <c r="E14" s="31" t="s">
        <v>35</v>
      </c>
      <c r="F14" s="32">
        <f t="shared" ref="F14:H14" si="4">F15+F16+F17</f>
        <v>57266500</v>
      </c>
      <c r="G14" s="32">
        <f t="shared" si="4"/>
        <v>61205322.059999995</v>
      </c>
      <c r="H14" s="32">
        <f t="shared" si="4"/>
        <v>61182661.579999998</v>
      </c>
      <c r="I14" s="33">
        <f t="shared" si="0"/>
        <v>3916161.5799999982</v>
      </c>
      <c r="J14" s="34">
        <f t="shared" si="1"/>
        <v>1.068384859909371</v>
      </c>
      <c r="K14" s="33">
        <f t="shared" si="2"/>
        <v>-22660.479999996722</v>
      </c>
      <c r="L14" s="34">
        <f t="shared" si="3"/>
        <v>0.99962976291542449</v>
      </c>
      <c r="M14" s="35"/>
    </row>
    <row r="15" spans="1:15" ht="15.75" customHeight="1" x14ac:dyDescent="0.25">
      <c r="A15" s="120" t="s">
        <v>34</v>
      </c>
      <c r="B15" s="121"/>
      <c r="C15" s="20">
        <v>3</v>
      </c>
      <c r="D15" s="21">
        <v>4</v>
      </c>
      <c r="E15" s="22" t="s">
        <v>34</v>
      </c>
      <c r="F15" s="23">
        <v>10799800</v>
      </c>
      <c r="G15" s="23">
        <v>10799800</v>
      </c>
      <c r="H15" s="23">
        <v>10799800</v>
      </c>
      <c r="I15" s="1">
        <f t="shared" si="0"/>
        <v>0</v>
      </c>
      <c r="J15" s="68">
        <f t="shared" si="1"/>
        <v>1</v>
      </c>
      <c r="K15" s="1">
        <f t="shared" si="2"/>
        <v>0</v>
      </c>
      <c r="L15" s="25">
        <f t="shared" si="3"/>
        <v>1</v>
      </c>
      <c r="M15" s="28"/>
    </row>
    <row r="16" spans="1:15" ht="63" x14ac:dyDescent="0.25">
      <c r="A16" s="120" t="s">
        <v>33</v>
      </c>
      <c r="B16" s="121"/>
      <c r="C16" s="20">
        <v>3</v>
      </c>
      <c r="D16" s="21">
        <v>10</v>
      </c>
      <c r="E16" s="22" t="s">
        <v>33</v>
      </c>
      <c r="F16" s="23">
        <v>43599800</v>
      </c>
      <c r="G16" s="23">
        <v>47471212.509999998</v>
      </c>
      <c r="H16" s="23">
        <v>47448552.030000001</v>
      </c>
      <c r="I16" s="1">
        <f t="shared" si="0"/>
        <v>3848752.0300000012</v>
      </c>
      <c r="J16" s="68">
        <f t="shared" si="1"/>
        <v>1.0882745340574957</v>
      </c>
      <c r="K16" s="1">
        <f t="shared" si="2"/>
        <v>-22660.479999996722</v>
      </c>
      <c r="L16" s="25">
        <f t="shared" si="3"/>
        <v>0.9995226479628001</v>
      </c>
      <c r="M16" s="26" t="s">
        <v>80</v>
      </c>
      <c r="N16" s="105"/>
    </row>
    <row r="17" spans="1:14" ht="129.75" customHeight="1" x14ac:dyDescent="0.25">
      <c r="A17" s="120" t="s">
        <v>32</v>
      </c>
      <c r="B17" s="121"/>
      <c r="C17" s="20">
        <v>3</v>
      </c>
      <c r="D17" s="21">
        <v>14</v>
      </c>
      <c r="E17" s="22" t="s">
        <v>32</v>
      </c>
      <c r="F17" s="23">
        <v>2866900</v>
      </c>
      <c r="G17" s="23">
        <v>2934309.55</v>
      </c>
      <c r="H17" s="23">
        <v>2934309.55</v>
      </c>
      <c r="I17" s="1">
        <f t="shared" si="0"/>
        <v>67409.549999999814</v>
      </c>
      <c r="J17" s="68">
        <f>H17/F17</f>
        <v>1.0235130454497889</v>
      </c>
      <c r="K17" s="1">
        <f t="shared" si="2"/>
        <v>0</v>
      </c>
      <c r="L17" s="25">
        <f t="shared" si="3"/>
        <v>1</v>
      </c>
      <c r="M17" s="26"/>
    </row>
    <row r="18" spans="1:14" s="5" customFormat="1" ht="15.75" customHeight="1" x14ac:dyDescent="0.25">
      <c r="A18" s="118" t="s">
        <v>31</v>
      </c>
      <c r="B18" s="119"/>
      <c r="C18" s="43">
        <v>4</v>
      </c>
      <c r="D18" s="44">
        <v>0</v>
      </c>
      <c r="E18" s="45" t="s">
        <v>31</v>
      </c>
      <c r="F18" s="46">
        <f t="shared" ref="F18:H18" si="5">F19+F20+F21+F22</f>
        <v>608357002.80999994</v>
      </c>
      <c r="G18" s="46">
        <f t="shared" si="5"/>
        <v>818348641.68000007</v>
      </c>
      <c r="H18" s="46">
        <f t="shared" si="5"/>
        <v>760119516.29999995</v>
      </c>
      <c r="I18" s="47">
        <f t="shared" si="0"/>
        <v>151762513.49000001</v>
      </c>
      <c r="J18" s="48">
        <f t="shared" si="1"/>
        <v>1.2494629186300301</v>
      </c>
      <c r="K18" s="47">
        <f t="shared" si="2"/>
        <v>-58229125.380000114</v>
      </c>
      <c r="L18" s="48">
        <f t="shared" si="3"/>
        <v>0.92884557703858261</v>
      </c>
      <c r="M18" s="49"/>
    </row>
    <row r="19" spans="1:14" ht="66.75" customHeight="1" x14ac:dyDescent="0.25">
      <c r="A19" s="120" t="s">
        <v>30</v>
      </c>
      <c r="B19" s="121"/>
      <c r="C19" s="20">
        <v>4</v>
      </c>
      <c r="D19" s="21">
        <v>5</v>
      </c>
      <c r="E19" s="22" t="s">
        <v>30</v>
      </c>
      <c r="F19" s="23">
        <v>3518402.81</v>
      </c>
      <c r="G19" s="23">
        <v>6943333.29</v>
      </c>
      <c r="H19" s="23">
        <v>6598523.1400000006</v>
      </c>
      <c r="I19" s="1">
        <f t="shared" si="0"/>
        <v>3080120.3300000005</v>
      </c>
      <c r="J19" s="68">
        <f t="shared" si="1"/>
        <v>1.8754314091739828</v>
      </c>
      <c r="K19" s="1">
        <f t="shared" si="2"/>
        <v>-344810.14999999944</v>
      </c>
      <c r="L19" s="25">
        <f t="shared" si="3"/>
        <v>0.95033939239290077</v>
      </c>
      <c r="M19" s="28" t="s">
        <v>75</v>
      </c>
    </row>
    <row r="20" spans="1:14" ht="93.75" customHeight="1" x14ac:dyDescent="0.25">
      <c r="A20" s="120" t="s">
        <v>29</v>
      </c>
      <c r="B20" s="121"/>
      <c r="C20" s="20">
        <v>4</v>
      </c>
      <c r="D20" s="21">
        <v>8</v>
      </c>
      <c r="E20" s="22" t="s">
        <v>29</v>
      </c>
      <c r="F20" s="23">
        <v>129075500</v>
      </c>
      <c r="G20" s="23">
        <v>147068450.31999999</v>
      </c>
      <c r="H20" s="23">
        <v>147068450.31999999</v>
      </c>
      <c r="I20" s="1">
        <f t="shared" si="0"/>
        <v>17992950.319999993</v>
      </c>
      <c r="J20" s="68">
        <f t="shared" si="1"/>
        <v>1.1393986490077512</v>
      </c>
      <c r="K20" s="1">
        <f t="shared" si="2"/>
        <v>0</v>
      </c>
      <c r="L20" s="25">
        <f t="shared" si="3"/>
        <v>1</v>
      </c>
      <c r="M20" s="28" t="s">
        <v>69</v>
      </c>
    </row>
    <row r="21" spans="1:14" ht="117.75" customHeight="1" x14ac:dyDescent="0.25">
      <c r="A21" s="120" t="s">
        <v>28</v>
      </c>
      <c r="B21" s="121"/>
      <c r="C21" s="20">
        <v>4</v>
      </c>
      <c r="D21" s="21">
        <v>9</v>
      </c>
      <c r="E21" s="22" t="s">
        <v>28</v>
      </c>
      <c r="F21" s="23">
        <v>393591400</v>
      </c>
      <c r="G21" s="23">
        <v>565018067.57000005</v>
      </c>
      <c r="H21" s="23">
        <v>510793828.27999997</v>
      </c>
      <c r="I21" s="1">
        <f t="shared" si="0"/>
        <v>117202428.27999997</v>
      </c>
      <c r="J21" s="68">
        <f t="shared" si="1"/>
        <v>1.2977769033571362</v>
      </c>
      <c r="K21" s="1">
        <f t="shared" si="2"/>
        <v>-54224239.290000081</v>
      </c>
      <c r="L21" s="25">
        <f t="shared" si="3"/>
        <v>0.90403096395978122</v>
      </c>
      <c r="M21" s="28" t="s">
        <v>70</v>
      </c>
    </row>
    <row r="22" spans="1:14" ht="141.75" x14ac:dyDescent="0.25">
      <c r="A22" s="120" t="s">
        <v>27</v>
      </c>
      <c r="B22" s="121"/>
      <c r="C22" s="20">
        <v>4</v>
      </c>
      <c r="D22" s="21">
        <v>12</v>
      </c>
      <c r="E22" s="22" t="s">
        <v>27</v>
      </c>
      <c r="F22" s="23">
        <v>82171700</v>
      </c>
      <c r="G22" s="23">
        <v>99318790.5</v>
      </c>
      <c r="H22" s="23">
        <v>95658714.560000002</v>
      </c>
      <c r="I22" s="1">
        <f t="shared" si="0"/>
        <v>13487014.560000002</v>
      </c>
      <c r="J22" s="68">
        <f t="shared" si="1"/>
        <v>1.1641321106901767</v>
      </c>
      <c r="K22" s="1">
        <f t="shared" si="2"/>
        <v>-3660075.9399999976</v>
      </c>
      <c r="L22" s="25">
        <f t="shared" si="3"/>
        <v>0.963148202655569</v>
      </c>
      <c r="M22" s="26" t="s">
        <v>78</v>
      </c>
      <c r="N22" s="105"/>
    </row>
    <row r="23" spans="1:14" s="5" customFormat="1" ht="15.75" customHeight="1" x14ac:dyDescent="0.25">
      <c r="A23" s="118" t="s">
        <v>26</v>
      </c>
      <c r="B23" s="119"/>
      <c r="C23" s="51">
        <v>5</v>
      </c>
      <c r="D23" s="52">
        <v>0</v>
      </c>
      <c r="E23" s="53" t="s">
        <v>26</v>
      </c>
      <c r="F23" s="54">
        <f t="shared" ref="F23:H23" si="6">F24+F26+F25+F27</f>
        <v>813652787</v>
      </c>
      <c r="G23" s="54">
        <f t="shared" si="6"/>
        <v>619854809.53999996</v>
      </c>
      <c r="H23" s="54">
        <f t="shared" si="6"/>
        <v>504086807.02999997</v>
      </c>
      <c r="I23" s="55">
        <f t="shared" si="0"/>
        <v>-309565979.97000003</v>
      </c>
      <c r="J23" s="56">
        <f t="shared" si="1"/>
        <v>0.61953552557548108</v>
      </c>
      <c r="K23" s="55">
        <f t="shared" si="2"/>
        <v>-115768002.50999999</v>
      </c>
      <c r="L23" s="56">
        <f t="shared" si="3"/>
        <v>0.81323367871274166</v>
      </c>
      <c r="M23" s="57"/>
    </row>
    <row r="24" spans="1:14" ht="185.25" customHeight="1" x14ac:dyDescent="0.25">
      <c r="A24" s="120" t="s">
        <v>25</v>
      </c>
      <c r="B24" s="121"/>
      <c r="C24" s="20">
        <v>5</v>
      </c>
      <c r="D24" s="21">
        <v>1</v>
      </c>
      <c r="E24" s="22" t="s">
        <v>25</v>
      </c>
      <c r="F24" s="23">
        <v>633053087</v>
      </c>
      <c r="G24" s="23">
        <v>125947456.37</v>
      </c>
      <c r="H24" s="23">
        <v>116215216.42</v>
      </c>
      <c r="I24" s="1">
        <f t="shared" si="0"/>
        <v>-516837870.57999998</v>
      </c>
      <c r="J24" s="68">
        <f t="shared" si="1"/>
        <v>0.18357894275618628</v>
      </c>
      <c r="K24" s="1">
        <f t="shared" si="2"/>
        <v>-9732239.950000003</v>
      </c>
      <c r="L24" s="25">
        <f t="shared" si="3"/>
        <v>0.92272777688015162</v>
      </c>
      <c r="M24" s="28" t="s">
        <v>71</v>
      </c>
    </row>
    <row r="25" spans="1:14" ht="110.25" customHeight="1" x14ac:dyDescent="0.25">
      <c r="A25" s="120" t="s">
        <v>24</v>
      </c>
      <c r="B25" s="121"/>
      <c r="C25" s="20">
        <v>5</v>
      </c>
      <c r="D25" s="21">
        <v>2</v>
      </c>
      <c r="E25" s="22" t="s">
        <v>24</v>
      </c>
      <c r="F25" s="23">
        <v>5149000</v>
      </c>
      <c r="G25" s="23">
        <v>10416980.99</v>
      </c>
      <c r="H25" s="23">
        <v>5089427.78</v>
      </c>
      <c r="I25" s="1">
        <f t="shared" si="0"/>
        <v>-59572.219999999739</v>
      </c>
      <c r="J25" s="68">
        <f t="shared" si="1"/>
        <v>0.9884303321033211</v>
      </c>
      <c r="K25" s="1">
        <f t="shared" si="2"/>
        <v>-5327553.21</v>
      </c>
      <c r="L25" s="25">
        <f t="shared" si="3"/>
        <v>0.48857032425092295</v>
      </c>
      <c r="M25" s="26"/>
    </row>
    <row r="26" spans="1:14" ht="78.75" x14ac:dyDescent="0.25">
      <c r="A26" s="120" t="s">
        <v>23</v>
      </c>
      <c r="B26" s="121"/>
      <c r="C26" s="20">
        <v>5</v>
      </c>
      <c r="D26" s="21">
        <v>3</v>
      </c>
      <c r="E26" s="22" t="s">
        <v>23</v>
      </c>
      <c r="F26" s="23">
        <v>92279568</v>
      </c>
      <c r="G26" s="23">
        <v>385565369.00999999</v>
      </c>
      <c r="H26" s="23">
        <v>287117505.13999999</v>
      </c>
      <c r="I26" s="1">
        <f t="shared" si="0"/>
        <v>194837937.13999999</v>
      </c>
      <c r="J26" s="68">
        <f t="shared" si="1"/>
        <v>3.1113876165956911</v>
      </c>
      <c r="K26" s="1">
        <f t="shared" si="2"/>
        <v>-98447863.870000005</v>
      </c>
      <c r="L26" s="25">
        <f t="shared" si="3"/>
        <v>0.74466621801957877</v>
      </c>
      <c r="M26" s="28" t="s">
        <v>76</v>
      </c>
    </row>
    <row r="27" spans="1:14" ht="51" customHeight="1" x14ac:dyDescent="0.25">
      <c r="A27" s="120" t="s">
        <v>22</v>
      </c>
      <c r="B27" s="121"/>
      <c r="C27" s="20">
        <v>5</v>
      </c>
      <c r="D27" s="21">
        <v>5</v>
      </c>
      <c r="E27" s="22" t="s">
        <v>22</v>
      </c>
      <c r="F27" s="23">
        <v>83171132</v>
      </c>
      <c r="G27" s="23">
        <v>97925003.170000002</v>
      </c>
      <c r="H27" s="23">
        <v>95664657.689999998</v>
      </c>
      <c r="I27" s="1">
        <f t="shared" si="0"/>
        <v>12493525.689999998</v>
      </c>
      <c r="J27" s="68">
        <f t="shared" si="1"/>
        <v>1.1502146885532349</v>
      </c>
      <c r="K27" s="1">
        <f t="shared" si="2"/>
        <v>-2260345.4800000042</v>
      </c>
      <c r="L27" s="25">
        <f t="shared" si="3"/>
        <v>0.97691758583784782</v>
      </c>
      <c r="M27" s="26" t="s">
        <v>72</v>
      </c>
      <c r="N27" s="27"/>
    </row>
    <row r="28" spans="1:14" s="5" customFormat="1" ht="15.75" customHeight="1" x14ac:dyDescent="0.25">
      <c r="A28" s="118" t="s">
        <v>21</v>
      </c>
      <c r="B28" s="119"/>
      <c r="C28" s="77">
        <v>7</v>
      </c>
      <c r="D28" s="78">
        <v>0</v>
      </c>
      <c r="E28" s="79" t="s">
        <v>21</v>
      </c>
      <c r="F28" s="80">
        <f>F29+F30+F31+F33+F34+F32</f>
        <v>3669935735</v>
      </c>
      <c r="G28" s="80">
        <f>G29+G30+G31+G33+G34+G32</f>
        <v>4058188991.5200005</v>
      </c>
      <c r="H28" s="80">
        <f>H29+H30+H31+H33+H34+H32</f>
        <v>3838471946.5399995</v>
      </c>
      <c r="I28" s="81">
        <f t="shared" si="0"/>
        <v>168536211.53999949</v>
      </c>
      <c r="J28" s="82">
        <f t="shared" si="1"/>
        <v>1.045923477605528</v>
      </c>
      <c r="K28" s="81">
        <f t="shared" si="2"/>
        <v>-219717044.98000097</v>
      </c>
      <c r="L28" s="82">
        <f t="shared" si="3"/>
        <v>0.94585835074731062</v>
      </c>
      <c r="M28" s="83"/>
    </row>
    <row r="29" spans="1:14" x14ac:dyDescent="0.25">
      <c r="A29" s="120" t="s">
        <v>20</v>
      </c>
      <c r="B29" s="121"/>
      <c r="C29" s="20">
        <v>7</v>
      </c>
      <c r="D29" s="21">
        <v>1</v>
      </c>
      <c r="E29" s="22" t="s">
        <v>20</v>
      </c>
      <c r="F29" s="23">
        <v>1456990500</v>
      </c>
      <c r="G29" s="23">
        <v>1544854668.1600001</v>
      </c>
      <c r="H29" s="23">
        <v>1513765777.6600001</v>
      </c>
      <c r="I29" s="1">
        <f t="shared" si="0"/>
        <v>56775277.660000086</v>
      </c>
      <c r="J29" s="68">
        <f>H29/F29</f>
        <v>1.0389675002410792</v>
      </c>
      <c r="K29" s="1">
        <f t="shared" si="2"/>
        <v>-31088890.5</v>
      </c>
      <c r="L29" s="25">
        <f t="shared" si="3"/>
        <v>0.97987584777988956</v>
      </c>
      <c r="M29" s="26"/>
    </row>
    <row r="30" spans="1:14" x14ac:dyDescent="0.25">
      <c r="A30" s="120" t="s">
        <v>19</v>
      </c>
      <c r="B30" s="121"/>
      <c r="C30" s="20">
        <v>7</v>
      </c>
      <c r="D30" s="21">
        <v>2</v>
      </c>
      <c r="E30" s="22" t="s">
        <v>19</v>
      </c>
      <c r="F30" s="23">
        <v>1762020400</v>
      </c>
      <c r="G30" s="23">
        <v>2003489610.1800001</v>
      </c>
      <c r="H30" s="23">
        <v>1821098153.5</v>
      </c>
      <c r="I30" s="1">
        <f t="shared" si="0"/>
        <v>59077753.5</v>
      </c>
      <c r="J30" s="68">
        <f t="shared" si="1"/>
        <v>1.0335284162998339</v>
      </c>
      <c r="K30" s="1">
        <f t="shared" si="2"/>
        <v>-182391456.68000007</v>
      </c>
      <c r="L30" s="25">
        <f t="shared" si="3"/>
        <v>0.90896311328332102</v>
      </c>
      <c r="M30" s="26"/>
    </row>
    <row r="31" spans="1:14" ht="78.75" x14ac:dyDescent="0.25">
      <c r="A31" s="120" t="s">
        <v>18</v>
      </c>
      <c r="B31" s="121"/>
      <c r="C31" s="20">
        <v>7</v>
      </c>
      <c r="D31" s="21">
        <v>3</v>
      </c>
      <c r="E31" s="22" t="s">
        <v>18</v>
      </c>
      <c r="F31" s="23">
        <v>381887800</v>
      </c>
      <c r="G31" s="23">
        <v>417340499.58999997</v>
      </c>
      <c r="H31" s="23">
        <v>413727227.77999997</v>
      </c>
      <c r="I31" s="1">
        <f t="shared" si="0"/>
        <v>31839427.779999971</v>
      </c>
      <c r="J31" s="68">
        <f t="shared" si="1"/>
        <v>1.0833737757006114</v>
      </c>
      <c r="K31" s="1">
        <f t="shared" si="2"/>
        <v>-3613271.8100000024</v>
      </c>
      <c r="L31" s="25">
        <f t="shared" si="3"/>
        <v>0.99134214912391749</v>
      </c>
      <c r="M31" s="26" t="s">
        <v>81</v>
      </c>
      <c r="N31" s="105"/>
    </row>
    <row r="32" spans="1:14" ht="63" x14ac:dyDescent="0.25">
      <c r="A32" s="18"/>
      <c r="B32" s="19"/>
      <c r="C32" s="20">
        <v>7</v>
      </c>
      <c r="D32" s="21">
        <v>5</v>
      </c>
      <c r="E32" s="22" t="s">
        <v>60</v>
      </c>
      <c r="F32" s="23">
        <v>303535</v>
      </c>
      <c r="G32" s="23">
        <v>463477</v>
      </c>
      <c r="H32" s="23">
        <v>461477</v>
      </c>
      <c r="I32" s="1">
        <f t="shared" si="0"/>
        <v>157942</v>
      </c>
      <c r="J32" s="68">
        <f t="shared" si="1"/>
        <v>1.5203419704482184</v>
      </c>
      <c r="K32" s="1">
        <f t="shared" si="2"/>
        <v>-2000</v>
      </c>
      <c r="L32" s="25">
        <f t="shared" si="3"/>
        <v>0.99568479126256537</v>
      </c>
      <c r="M32" s="26" t="s">
        <v>77</v>
      </c>
    </row>
    <row r="33" spans="1:15" ht="47.25" x14ac:dyDescent="0.25">
      <c r="A33" s="120" t="s">
        <v>17</v>
      </c>
      <c r="B33" s="121"/>
      <c r="C33" s="20">
        <v>7</v>
      </c>
      <c r="D33" s="21">
        <v>7</v>
      </c>
      <c r="E33" s="22" t="s">
        <v>17</v>
      </c>
      <c r="F33" s="23">
        <v>436100</v>
      </c>
      <c r="G33" s="23">
        <v>1162600</v>
      </c>
      <c r="H33" s="23">
        <v>1162600</v>
      </c>
      <c r="I33" s="1">
        <f t="shared" si="0"/>
        <v>726500</v>
      </c>
      <c r="J33" s="68">
        <f t="shared" si="1"/>
        <v>2.665902315982573</v>
      </c>
      <c r="K33" s="1">
        <f t="shared" si="2"/>
        <v>0</v>
      </c>
      <c r="L33" s="25">
        <f t="shared" si="3"/>
        <v>1</v>
      </c>
      <c r="M33" s="26" t="s">
        <v>65</v>
      </c>
    </row>
    <row r="34" spans="1:15" ht="94.5" x14ac:dyDescent="0.25">
      <c r="A34" s="120" t="s">
        <v>16</v>
      </c>
      <c r="B34" s="121"/>
      <c r="C34" s="20">
        <v>7</v>
      </c>
      <c r="D34" s="21">
        <v>9</v>
      </c>
      <c r="E34" s="22" t="s">
        <v>16</v>
      </c>
      <c r="F34" s="23">
        <v>68297400</v>
      </c>
      <c r="G34" s="23">
        <v>90878136.590000004</v>
      </c>
      <c r="H34" s="23">
        <v>88256710.600000009</v>
      </c>
      <c r="I34" s="1">
        <f t="shared" si="0"/>
        <v>19959310.600000009</v>
      </c>
      <c r="J34" s="68">
        <f>H34/F34</f>
        <v>1.2922411482721159</v>
      </c>
      <c r="K34" s="1">
        <f t="shared" si="2"/>
        <v>-2621425.9899999946</v>
      </c>
      <c r="L34" s="25">
        <f t="shared" si="3"/>
        <v>0.9711544922864489</v>
      </c>
      <c r="M34" s="26" t="s">
        <v>68</v>
      </c>
    </row>
    <row r="35" spans="1:15" s="5" customFormat="1" ht="15.75" customHeight="1" x14ac:dyDescent="0.25">
      <c r="A35" s="118" t="s">
        <v>15</v>
      </c>
      <c r="B35" s="119"/>
      <c r="C35" s="36">
        <v>8</v>
      </c>
      <c r="D35" s="37">
        <v>0</v>
      </c>
      <c r="E35" s="38" t="s">
        <v>15</v>
      </c>
      <c r="F35" s="39">
        <f t="shared" ref="F35:H35" si="7">F36+F37</f>
        <v>177083300</v>
      </c>
      <c r="G35" s="39">
        <f t="shared" si="7"/>
        <v>247051808.05000001</v>
      </c>
      <c r="H35" s="39">
        <f t="shared" si="7"/>
        <v>239159917.36999997</v>
      </c>
      <c r="I35" s="40">
        <f t="shared" si="0"/>
        <v>62076617.369999975</v>
      </c>
      <c r="J35" s="41">
        <f t="shared" si="1"/>
        <v>1.3505503758400705</v>
      </c>
      <c r="K35" s="40">
        <f t="shared" si="2"/>
        <v>-7891890.680000037</v>
      </c>
      <c r="L35" s="41">
        <f t="shared" si="3"/>
        <v>0.96805572587267674</v>
      </c>
      <c r="M35" s="42"/>
    </row>
    <row r="36" spans="1:15" ht="78.75" x14ac:dyDescent="0.25">
      <c r="A36" s="120" t="s">
        <v>14</v>
      </c>
      <c r="B36" s="121"/>
      <c r="C36" s="20">
        <v>8</v>
      </c>
      <c r="D36" s="21">
        <v>1</v>
      </c>
      <c r="E36" s="22" t="s">
        <v>14</v>
      </c>
      <c r="F36" s="23">
        <v>134662200</v>
      </c>
      <c r="G36" s="23">
        <v>202746918.02000001</v>
      </c>
      <c r="H36" s="23">
        <v>194893563.32999998</v>
      </c>
      <c r="I36" s="1">
        <f t="shared" si="0"/>
        <v>60231363.329999983</v>
      </c>
      <c r="J36" s="68">
        <f t="shared" si="1"/>
        <v>1.4472774344248052</v>
      </c>
      <c r="K36" s="1">
        <f t="shared" si="2"/>
        <v>-7853354.6900000274</v>
      </c>
      <c r="L36" s="25">
        <f t="shared" si="3"/>
        <v>0.96126523270146413</v>
      </c>
      <c r="M36" s="26" t="s">
        <v>82</v>
      </c>
    </row>
    <row r="37" spans="1:15" ht="105.75" customHeight="1" x14ac:dyDescent="0.25">
      <c r="A37" s="120" t="s">
        <v>13</v>
      </c>
      <c r="B37" s="121"/>
      <c r="C37" s="20">
        <v>8</v>
      </c>
      <c r="D37" s="21">
        <v>4</v>
      </c>
      <c r="E37" s="22" t="s">
        <v>13</v>
      </c>
      <c r="F37" s="23">
        <v>42421100</v>
      </c>
      <c r="G37" s="23">
        <v>44304890.030000001</v>
      </c>
      <c r="H37" s="23">
        <v>44266354.039999999</v>
      </c>
      <c r="I37" s="1">
        <f t="shared" si="0"/>
        <v>1845254.0399999991</v>
      </c>
      <c r="J37" s="68">
        <f t="shared" si="1"/>
        <v>1.0434984957957243</v>
      </c>
      <c r="K37" s="1">
        <f t="shared" si="2"/>
        <v>-38535.990000002086</v>
      </c>
      <c r="L37" s="25">
        <f t="shared" si="3"/>
        <v>0.99913020910391814</v>
      </c>
      <c r="M37" s="26" t="s">
        <v>72</v>
      </c>
    </row>
    <row r="38" spans="1:15" s="5" customFormat="1" ht="15.75" customHeight="1" x14ac:dyDescent="0.25">
      <c r="A38" s="118" t="s">
        <v>12</v>
      </c>
      <c r="B38" s="119"/>
      <c r="C38" s="84">
        <v>10</v>
      </c>
      <c r="D38" s="85">
        <v>0</v>
      </c>
      <c r="E38" s="86" t="s">
        <v>12</v>
      </c>
      <c r="F38" s="87">
        <f t="shared" ref="F38:H38" si="8">F39+F40+F41+F42</f>
        <v>262186100</v>
      </c>
      <c r="G38" s="87">
        <f t="shared" si="8"/>
        <v>265342140.60000002</v>
      </c>
      <c r="H38" s="87">
        <f t="shared" si="8"/>
        <v>255058225.67000002</v>
      </c>
      <c r="I38" s="88">
        <f t="shared" si="0"/>
        <v>-7127874.3299999833</v>
      </c>
      <c r="J38" s="89">
        <f t="shared" si="1"/>
        <v>0.97281368337223073</v>
      </c>
      <c r="K38" s="88">
        <f t="shared" si="2"/>
        <v>-10283914.930000007</v>
      </c>
      <c r="L38" s="89">
        <f t="shared" si="3"/>
        <v>0.96124281312140736</v>
      </c>
      <c r="M38" s="90"/>
    </row>
    <row r="39" spans="1:15" ht="31.5" x14ac:dyDescent="0.25">
      <c r="A39" s="120" t="s">
        <v>11</v>
      </c>
      <c r="B39" s="121"/>
      <c r="C39" s="20">
        <v>10</v>
      </c>
      <c r="D39" s="21">
        <v>1</v>
      </c>
      <c r="E39" s="22" t="s">
        <v>11</v>
      </c>
      <c r="F39" s="23">
        <v>8615000</v>
      </c>
      <c r="G39" s="24">
        <v>8615000</v>
      </c>
      <c r="H39" s="24">
        <v>6614567.7400000002</v>
      </c>
      <c r="I39" s="1">
        <f t="shared" si="0"/>
        <v>-2000432.2599999998</v>
      </c>
      <c r="J39" s="68">
        <f t="shared" si="1"/>
        <v>0.76779660359837498</v>
      </c>
      <c r="K39" s="1">
        <f t="shared" si="2"/>
        <v>-2000432.2599999998</v>
      </c>
      <c r="L39" s="25">
        <f t="shared" si="3"/>
        <v>0.76779660359837498</v>
      </c>
      <c r="M39" s="28" t="s">
        <v>66</v>
      </c>
    </row>
    <row r="40" spans="1:15" ht="66" customHeight="1" x14ac:dyDescent="0.25">
      <c r="A40" s="120" t="s">
        <v>10</v>
      </c>
      <c r="B40" s="121"/>
      <c r="C40" s="20">
        <v>10</v>
      </c>
      <c r="D40" s="21">
        <v>3</v>
      </c>
      <c r="E40" s="22" t="s">
        <v>10</v>
      </c>
      <c r="F40" s="23">
        <v>3446200</v>
      </c>
      <c r="G40" s="24">
        <v>3302400</v>
      </c>
      <c r="H40" s="24">
        <v>1499197.2</v>
      </c>
      <c r="I40" s="1">
        <f t="shared" si="0"/>
        <v>-1947002.8</v>
      </c>
      <c r="J40" s="68">
        <f>H40/F40</f>
        <v>0.43502907550345304</v>
      </c>
      <c r="K40" s="1">
        <f t="shared" si="2"/>
        <v>-1803202.8</v>
      </c>
      <c r="L40" s="25">
        <f t="shared" si="3"/>
        <v>0.45397202034883721</v>
      </c>
      <c r="M40" s="28" t="s">
        <v>66</v>
      </c>
    </row>
    <row r="41" spans="1:15" x14ac:dyDescent="0.25">
      <c r="A41" s="120" t="s">
        <v>9</v>
      </c>
      <c r="B41" s="121"/>
      <c r="C41" s="20">
        <v>10</v>
      </c>
      <c r="D41" s="21">
        <v>4</v>
      </c>
      <c r="E41" s="22" t="s">
        <v>9</v>
      </c>
      <c r="F41" s="23">
        <v>236486800</v>
      </c>
      <c r="G41" s="24">
        <v>238231563.08000001</v>
      </c>
      <c r="H41" s="24">
        <v>231751283.21000001</v>
      </c>
      <c r="I41" s="1">
        <f t="shared" si="0"/>
        <v>-4735516.7899999917</v>
      </c>
      <c r="J41" s="68">
        <f t="shared" si="1"/>
        <v>0.97997555554897786</v>
      </c>
      <c r="K41" s="1">
        <f t="shared" si="2"/>
        <v>-6480279.8700000048</v>
      </c>
      <c r="L41" s="25">
        <f t="shared" si="3"/>
        <v>0.97279839922880462</v>
      </c>
      <c r="M41" s="26"/>
    </row>
    <row r="42" spans="1:15" ht="141.75" x14ac:dyDescent="0.25">
      <c r="A42" s="120" t="s">
        <v>8</v>
      </c>
      <c r="B42" s="121"/>
      <c r="C42" s="20">
        <v>10</v>
      </c>
      <c r="D42" s="21">
        <v>6</v>
      </c>
      <c r="E42" s="22" t="s">
        <v>8</v>
      </c>
      <c r="F42" s="23">
        <v>13638100</v>
      </c>
      <c r="G42" s="24">
        <v>15193177.52</v>
      </c>
      <c r="H42" s="24">
        <v>15193177.52</v>
      </c>
      <c r="I42" s="1">
        <f>H42-F42</f>
        <v>1555077.5199999996</v>
      </c>
      <c r="J42" s="68">
        <f t="shared" si="1"/>
        <v>1.1140244990137922</v>
      </c>
      <c r="K42" s="1">
        <f t="shared" si="2"/>
        <v>0</v>
      </c>
      <c r="L42" s="25">
        <f t="shared" si="3"/>
        <v>1</v>
      </c>
      <c r="M42" s="26" t="s">
        <v>78</v>
      </c>
      <c r="N42" s="105"/>
      <c r="O42" s="27"/>
    </row>
    <row r="43" spans="1:15" s="5" customFormat="1" ht="15.75" customHeight="1" x14ac:dyDescent="0.25">
      <c r="A43" s="118" t="s">
        <v>7</v>
      </c>
      <c r="B43" s="119"/>
      <c r="C43" s="11">
        <v>11</v>
      </c>
      <c r="D43" s="12">
        <v>0</v>
      </c>
      <c r="E43" s="13" t="s">
        <v>7</v>
      </c>
      <c r="F43" s="14">
        <f t="shared" ref="F43:H43" si="9">F44+F45+F46</f>
        <v>254159300</v>
      </c>
      <c r="G43" s="14">
        <f t="shared" si="9"/>
        <v>577165024.3499999</v>
      </c>
      <c r="H43" s="14">
        <f t="shared" si="9"/>
        <v>509978555.66999996</v>
      </c>
      <c r="I43" s="15">
        <f t="shared" si="0"/>
        <v>255819255.66999996</v>
      </c>
      <c r="J43" s="16">
        <f t="shared" si="1"/>
        <v>2.0065311624245106</v>
      </c>
      <c r="K43" s="15">
        <f t="shared" si="2"/>
        <v>-67186468.679999948</v>
      </c>
      <c r="L43" s="16">
        <f t="shared" si="3"/>
        <v>0.88359227284143738</v>
      </c>
      <c r="M43" s="50"/>
    </row>
    <row r="44" spans="1:15" ht="47.25" x14ac:dyDescent="0.25">
      <c r="A44" s="120" t="s">
        <v>6</v>
      </c>
      <c r="B44" s="121"/>
      <c r="C44" s="20">
        <v>11</v>
      </c>
      <c r="D44" s="21">
        <v>2</v>
      </c>
      <c r="E44" s="22" t="s">
        <v>6</v>
      </c>
      <c r="F44" s="23">
        <v>69980000</v>
      </c>
      <c r="G44" s="23">
        <v>288808491.38999999</v>
      </c>
      <c r="H44" s="23">
        <v>248116870.68000001</v>
      </c>
      <c r="I44" s="1">
        <f t="shared" si="0"/>
        <v>178136870.68000001</v>
      </c>
      <c r="J44" s="68">
        <f t="shared" si="1"/>
        <v>3.5455397353529583</v>
      </c>
      <c r="K44" s="1">
        <f t="shared" si="2"/>
        <v>-40691620.709999979</v>
      </c>
      <c r="L44" s="25">
        <f t="shared" si="3"/>
        <v>0.85910517895732164</v>
      </c>
      <c r="M44" s="26" t="s">
        <v>67</v>
      </c>
    </row>
    <row r="45" spans="1:15" ht="110.25" x14ac:dyDescent="0.25">
      <c r="A45" s="120" t="s">
        <v>5</v>
      </c>
      <c r="B45" s="121"/>
      <c r="C45" s="20">
        <v>11</v>
      </c>
      <c r="D45" s="21">
        <v>3</v>
      </c>
      <c r="E45" s="22" t="s">
        <v>5</v>
      </c>
      <c r="F45" s="23">
        <v>170726300</v>
      </c>
      <c r="G45" s="23">
        <v>273355053.18000001</v>
      </c>
      <c r="H45" s="23">
        <v>246941682.84</v>
      </c>
      <c r="I45" s="1">
        <f t="shared" si="0"/>
        <v>76215382.840000004</v>
      </c>
      <c r="J45" s="68">
        <f t="shared" si="1"/>
        <v>1.4464185239181075</v>
      </c>
      <c r="K45" s="1">
        <f t="shared" si="2"/>
        <v>-26413370.340000004</v>
      </c>
      <c r="L45" s="25">
        <f t="shared" si="3"/>
        <v>0.90337339649394655</v>
      </c>
      <c r="M45" s="26" t="s">
        <v>79</v>
      </c>
      <c r="N45" s="105"/>
    </row>
    <row r="46" spans="1:15" ht="141.75" x14ac:dyDescent="0.25">
      <c r="A46" s="120" t="s">
        <v>4</v>
      </c>
      <c r="B46" s="121"/>
      <c r="C46" s="20">
        <v>11</v>
      </c>
      <c r="D46" s="21">
        <v>5</v>
      </c>
      <c r="E46" s="22" t="s">
        <v>4</v>
      </c>
      <c r="F46" s="23">
        <v>13453000</v>
      </c>
      <c r="G46" s="23">
        <v>15001479.779999999</v>
      </c>
      <c r="H46" s="23">
        <v>14920002.15</v>
      </c>
      <c r="I46" s="1">
        <f t="shared" si="0"/>
        <v>1467002.1500000004</v>
      </c>
      <c r="J46" s="68">
        <f t="shared" si="1"/>
        <v>1.1090464691890285</v>
      </c>
      <c r="K46" s="1">
        <f t="shared" si="2"/>
        <v>-81477.629999998957</v>
      </c>
      <c r="L46" s="25">
        <f t="shared" si="3"/>
        <v>0.99456869380921842</v>
      </c>
      <c r="M46" s="26" t="s">
        <v>78</v>
      </c>
      <c r="N46" s="105"/>
    </row>
    <row r="47" spans="1:15" s="5" customFormat="1" ht="15.75" customHeight="1" x14ac:dyDescent="0.25">
      <c r="A47" s="118" t="s">
        <v>3</v>
      </c>
      <c r="B47" s="119"/>
      <c r="C47" s="91">
        <v>12</v>
      </c>
      <c r="D47" s="92">
        <v>0</v>
      </c>
      <c r="E47" s="93" t="s">
        <v>3</v>
      </c>
      <c r="F47" s="94">
        <v>885600</v>
      </c>
      <c r="G47" s="95">
        <v>885600</v>
      </c>
      <c r="H47" s="95">
        <v>885600</v>
      </c>
      <c r="I47" s="96">
        <f t="shared" si="0"/>
        <v>0</v>
      </c>
      <c r="J47" s="97">
        <f t="shared" si="1"/>
        <v>1</v>
      </c>
      <c r="K47" s="96">
        <f t="shared" si="2"/>
        <v>0</v>
      </c>
      <c r="L47" s="97">
        <f t="shared" si="3"/>
        <v>1</v>
      </c>
      <c r="M47" s="98"/>
    </row>
    <row r="48" spans="1:15" ht="33.75" customHeight="1" x14ac:dyDescent="0.25">
      <c r="A48" s="120" t="s">
        <v>2</v>
      </c>
      <c r="B48" s="121"/>
      <c r="C48" s="20">
        <v>12</v>
      </c>
      <c r="D48" s="21">
        <v>2</v>
      </c>
      <c r="E48" s="22" t="s">
        <v>2</v>
      </c>
      <c r="F48" s="23">
        <v>885600</v>
      </c>
      <c r="G48" s="24">
        <v>885600</v>
      </c>
      <c r="H48" s="24">
        <v>885600</v>
      </c>
      <c r="I48" s="1">
        <f t="shared" si="0"/>
        <v>0</v>
      </c>
      <c r="J48" s="68">
        <f t="shared" si="1"/>
        <v>1</v>
      </c>
      <c r="K48" s="1">
        <f t="shared" si="2"/>
        <v>0</v>
      </c>
      <c r="L48" s="25">
        <f t="shared" si="3"/>
        <v>1</v>
      </c>
      <c r="M48" s="28"/>
    </row>
    <row r="49" spans="1:13" s="5" customFormat="1" ht="48.75" customHeight="1" x14ac:dyDescent="0.25">
      <c r="A49" s="118" t="s">
        <v>1</v>
      </c>
      <c r="B49" s="119"/>
      <c r="C49" s="70">
        <v>13</v>
      </c>
      <c r="D49" s="71">
        <v>0</v>
      </c>
      <c r="E49" s="72" t="s">
        <v>1</v>
      </c>
      <c r="F49" s="73">
        <v>450000</v>
      </c>
      <c r="G49" s="73">
        <f t="shared" ref="G49:H49" si="10">G50</f>
        <v>450000</v>
      </c>
      <c r="H49" s="73">
        <f t="shared" si="10"/>
        <v>275437.90000000002</v>
      </c>
      <c r="I49" s="74">
        <f t="shared" si="0"/>
        <v>-174562.09999999998</v>
      </c>
      <c r="J49" s="75">
        <f t="shared" si="1"/>
        <v>0.61208422222222225</v>
      </c>
      <c r="K49" s="74">
        <f t="shared" si="2"/>
        <v>-174562.09999999998</v>
      </c>
      <c r="L49" s="75">
        <f t="shared" si="3"/>
        <v>0.61208422222222225</v>
      </c>
      <c r="M49" s="76"/>
    </row>
    <row r="50" spans="1:13" ht="79.5" thickBot="1" x14ac:dyDescent="0.3">
      <c r="A50" s="122" t="s">
        <v>0</v>
      </c>
      <c r="B50" s="123"/>
      <c r="C50" s="20">
        <v>13</v>
      </c>
      <c r="D50" s="21">
        <v>1</v>
      </c>
      <c r="E50" s="22" t="s">
        <v>0</v>
      </c>
      <c r="F50" s="23">
        <v>450000</v>
      </c>
      <c r="G50" s="24">
        <v>450000</v>
      </c>
      <c r="H50" s="24">
        <v>275437.90000000002</v>
      </c>
      <c r="I50" s="1">
        <f t="shared" si="0"/>
        <v>-174562.09999999998</v>
      </c>
      <c r="J50" s="68">
        <f t="shared" si="1"/>
        <v>0.61208422222222225</v>
      </c>
      <c r="K50" s="1">
        <f t="shared" si="2"/>
        <v>-174562.09999999998</v>
      </c>
      <c r="L50" s="25">
        <f t="shared" si="3"/>
        <v>0.61208422222222225</v>
      </c>
      <c r="M50" s="26" t="s">
        <v>83</v>
      </c>
    </row>
    <row r="51" spans="1:13" s="5" customFormat="1" ht="22.5" customHeight="1" thickBot="1" x14ac:dyDescent="0.3">
      <c r="A51" s="58"/>
      <c r="B51" s="59"/>
      <c r="C51" s="99"/>
      <c r="D51" s="99"/>
      <c r="E51" s="100" t="s">
        <v>50</v>
      </c>
      <c r="F51" s="101">
        <f>F49+F47+F43+F38+F35+F28+F23+F18+F14+F6</f>
        <v>6200267699.999999</v>
      </c>
      <c r="G51" s="101">
        <f>G49+G47+G43+G38+G35+G28+G23+G18+G14+G6</f>
        <v>7033469661.3600016</v>
      </c>
      <c r="H51" s="101">
        <f>H49+H47+H43+H38+H35+H28+H23+H18+H14+H6</f>
        <v>6503418022.9199991</v>
      </c>
      <c r="I51" s="102">
        <f>H51-F51</f>
        <v>303150322.92000008</v>
      </c>
      <c r="J51" s="103">
        <f>H51/F51</f>
        <v>1.0488931022962122</v>
      </c>
      <c r="K51" s="102">
        <f>H51-G51</f>
        <v>-530051638.44000244</v>
      </c>
      <c r="L51" s="103">
        <f>H51/G51</f>
        <v>0.92463866854335575</v>
      </c>
      <c r="M51" s="104"/>
    </row>
    <row r="52" spans="1:13" ht="12.75" customHeight="1" x14ac:dyDescent="0.25"/>
    <row r="53" spans="1:13" ht="11.25" customHeight="1" x14ac:dyDescent="0.25">
      <c r="A53" s="115"/>
      <c r="B53" s="115"/>
      <c r="C53" s="115"/>
      <c r="D53" s="115"/>
      <c r="E53" s="115"/>
      <c r="F53" s="115"/>
      <c r="G53" s="115"/>
      <c r="H53" s="115"/>
    </row>
    <row r="54" spans="1:13" ht="11.25" customHeight="1" x14ac:dyDescent="0.25">
      <c r="A54" s="61"/>
      <c r="B54" s="61"/>
      <c r="C54" s="61"/>
    </row>
    <row r="55" spans="1:13" ht="12.75" customHeight="1" x14ac:dyDescent="0.25">
      <c r="A55" s="61"/>
      <c r="B55" s="61"/>
      <c r="C55" s="61"/>
    </row>
    <row r="56" spans="1:13" ht="11.25" customHeight="1" x14ac:dyDescent="0.25">
      <c r="A56" s="115"/>
      <c r="B56" s="115"/>
      <c r="C56" s="115"/>
      <c r="D56" s="115"/>
      <c r="E56" s="115"/>
      <c r="F56" s="115"/>
      <c r="G56" s="115"/>
      <c r="H56" s="115"/>
    </row>
    <row r="57" spans="1:13" ht="11.25" customHeight="1" x14ac:dyDescent="0.25"/>
    <row r="58" spans="1:13" ht="11.25" customHeight="1" x14ac:dyDescent="0.25"/>
    <row r="59" spans="1:13" ht="12.75" customHeight="1" x14ac:dyDescent="0.25"/>
  </sheetData>
  <mergeCells count="55">
    <mergeCell ref="A34:B34"/>
    <mergeCell ref="A28:B28"/>
    <mergeCell ref="A48:B48"/>
    <mergeCell ref="A50:B50"/>
    <mergeCell ref="A41:B41"/>
    <mergeCell ref="A42:B42"/>
    <mergeCell ref="A44:B44"/>
    <mergeCell ref="A45:B45"/>
    <mergeCell ref="A46:B46"/>
    <mergeCell ref="A27:B27"/>
    <mergeCell ref="A29:B29"/>
    <mergeCell ref="A30:B30"/>
    <mergeCell ref="A31:B31"/>
    <mergeCell ref="A33:B33"/>
    <mergeCell ref="A10:B10"/>
    <mergeCell ref="A11:B11"/>
    <mergeCell ref="A8:B8"/>
    <mergeCell ref="A53:H53"/>
    <mergeCell ref="A12:B12"/>
    <mergeCell ref="A13:B13"/>
    <mergeCell ref="A15:B15"/>
    <mergeCell ref="A16:B16"/>
    <mergeCell ref="A17:B17"/>
    <mergeCell ref="A19:B19"/>
    <mergeCell ref="A20:B20"/>
    <mergeCell ref="A21:B21"/>
    <mergeCell ref="A22:B22"/>
    <mergeCell ref="A24:B24"/>
    <mergeCell ref="A25:B25"/>
    <mergeCell ref="A26:B26"/>
    <mergeCell ref="A56:H56"/>
    <mergeCell ref="A6:B6"/>
    <mergeCell ref="A14:B14"/>
    <mergeCell ref="A18:B18"/>
    <mergeCell ref="A23:B23"/>
    <mergeCell ref="A35:B35"/>
    <mergeCell ref="A38:B38"/>
    <mergeCell ref="A43:B43"/>
    <mergeCell ref="A47:B47"/>
    <mergeCell ref="A49:B49"/>
    <mergeCell ref="A36:B36"/>
    <mergeCell ref="A37:B37"/>
    <mergeCell ref="A39:B39"/>
    <mergeCell ref="A40:B40"/>
    <mergeCell ref="A7:B7"/>
    <mergeCell ref="A9:B9"/>
    <mergeCell ref="C1:M1"/>
    <mergeCell ref="I3:L3"/>
    <mergeCell ref="C3:C4"/>
    <mergeCell ref="D3:D4"/>
    <mergeCell ref="E3:E4"/>
    <mergeCell ref="F3:F4"/>
    <mergeCell ref="G3:G4"/>
    <mergeCell ref="H3:H4"/>
    <mergeCell ref="M3:M4"/>
  </mergeCells>
  <pageMargins left="0.39370078740157499" right="0.39370078740157499" top="0.606299197579932" bottom="0.606299197579932" header="0.499999992490753" footer="0.499999992490753"/>
  <pageSetup paperSize="9" scale="5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СРБ на год (ФКР)</vt:lpstr>
      <vt:lpstr>'СРБ на год (ФКР)'!Заголовки_для_печати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2024-05-29T10:01:16Z</dcterms:created>
  <dcterms:modified xsi:type="dcterms:W3CDTF">2024-05-29T10:01:18Z</dcterms:modified>
</cp:coreProperties>
</file>