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Бюджет_1" sheetId="1" r:id="rId1"/>
  </sheets>
  <definedNames>
    <definedName name="_xlnm._FilterDatabase" localSheetId="0" hidden="1">Бюджет_1!$A$6:$R$242</definedName>
    <definedName name="_xlnm.Print_Titles" localSheetId="0">Бюджет_1!$5:$5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O10" i="1" l="1"/>
  <c r="O178" i="1" l="1"/>
  <c r="Q20" i="1" l="1"/>
  <c r="Q175" i="1"/>
  <c r="O20" i="1" l="1"/>
  <c r="O13" i="1"/>
  <c r="N137" i="1"/>
  <c r="Q242" i="1" l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7" i="1"/>
  <c r="Q176" i="1"/>
  <c r="Q174" i="1"/>
  <c r="Q173" i="1"/>
  <c r="Q172" i="1"/>
  <c r="Q171" i="1"/>
  <c r="Q170" i="1"/>
  <c r="Q169" i="1"/>
  <c r="Q168" i="1"/>
  <c r="Q167" i="1"/>
  <c r="Q166" i="1"/>
  <c r="Q165" i="1"/>
  <c r="Q164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0" i="1"/>
  <c r="Q49" i="1"/>
  <c r="Q48" i="1"/>
  <c r="Q47" i="1"/>
  <c r="Q46" i="1"/>
  <c r="Q45" i="1"/>
  <c r="Q44" i="1"/>
  <c r="Q43" i="1"/>
  <c r="Q42" i="1"/>
  <c r="Q41" i="1"/>
  <c r="Q40" i="1"/>
  <c r="Q38" i="1"/>
  <c r="Q37" i="1"/>
  <c r="Q36" i="1"/>
  <c r="Q35" i="1"/>
  <c r="Q34" i="1"/>
  <c r="Q31" i="1"/>
  <c r="Q29" i="1"/>
  <c r="Q28" i="1"/>
  <c r="Q27" i="1"/>
  <c r="Q24" i="1"/>
  <c r="Q23" i="1"/>
  <c r="Q22" i="1"/>
  <c r="Q19" i="1"/>
  <c r="Q18" i="1"/>
  <c r="Q16" i="1"/>
  <c r="Q15" i="1"/>
  <c r="Q14" i="1"/>
  <c r="Q13" i="1"/>
  <c r="Q12" i="1"/>
  <c r="Q10" i="1"/>
  <c r="Q9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0" i="1"/>
  <c r="P49" i="1"/>
  <c r="P48" i="1"/>
  <c r="P47" i="1"/>
  <c r="P46" i="1"/>
  <c r="P45" i="1"/>
  <c r="P44" i="1"/>
  <c r="P43" i="1"/>
  <c r="P42" i="1"/>
  <c r="P41" i="1"/>
  <c r="P40" i="1"/>
  <c r="P38" i="1"/>
  <c r="P37" i="1"/>
  <c r="P36" i="1"/>
  <c r="P35" i="1"/>
  <c r="P34" i="1"/>
  <c r="P33" i="1"/>
  <c r="P31" i="1"/>
  <c r="P29" i="1"/>
  <c r="P28" i="1"/>
  <c r="P27" i="1"/>
  <c r="P26" i="1"/>
  <c r="P24" i="1"/>
  <c r="P23" i="1"/>
  <c r="P22" i="1"/>
  <c r="P20" i="1"/>
  <c r="P19" i="1"/>
  <c r="P18" i="1"/>
  <c r="P16" i="1"/>
  <c r="P15" i="1"/>
  <c r="P14" i="1"/>
  <c r="P13" i="1"/>
  <c r="P10" i="1"/>
  <c r="P9" i="1"/>
  <c r="O242" i="1"/>
  <c r="O241" i="1"/>
  <c r="O240" i="1"/>
  <c r="O239" i="1"/>
  <c r="O238" i="1"/>
  <c r="O237" i="1"/>
  <c r="O236" i="1"/>
  <c r="O235" i="1"/>
  <c r="O234" i="1"/>
  <c r="O233" i="1"/>
  <c r="O230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2" i="1"/>
  <c r="O191" i="1"/>
  <c r="O190" i="1"/>
  <c r="O189" i="1"/>
  <c r="O188" i="1"/>
  <c r="O187" i="1"/>
  <c r="O186" i="1"/>
  <c r="O184" i="1"/>
  <c r="O183" i="1"/>
  <c r="O182" i="1"/>
  <c r="O181" i="1"/>
  <c r="O180" i="1"/>
  <c r="O179" i="1"/>
  <c r="O177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2" i="1"/>
  <c r="O161" i="1"/>
  <c r="O160" i="1"/>
  <c r="O157" i="1"/>
  <c r="O154" i="1"/>
  <c r="O153" i="1"/>
  <c r="O152" i="1"/>
  <c r="O151" i="1"/>
  <c r="O150" i="1"/>
  <c r="O149" i="1"/>
  <c r="O148" i="1"/>
  <c r="O146" i="1"/>
  <c r="O142" i="1"/>
  <c r="O141" i="1"/>
  <c r="O140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3" i="1"/>
  <c r="O112" i="1"/>
  <c r="O110" i="1"/>
  <c r="O109" i="1"/>
  <c r="O108" i="1"/>
  <c r="O107" i="1"/>
  <c r="O106" i="1"/>
  <c r="O105" i="1"/>
  <c r="O104" i="1"/>
  <c r="O103" i="1"/>
  <c r="O102" i="1"/>
  <c r="O101" i="1"/>
  <c r="O99" i="1"/>
  <c r="O97" i="1"/>
  <c r="O96" i="1"/>
  <c r="O95" i="1"/>
  <c r="O94" i="1"/>
  <c r="O93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3" i="1"/>
  <c r="O72" i="1"/>
  <c r="O71" i="1"/>
  <c r="O70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0" i="1"/>
  <c r="O49" i="1"/>
  <c r="O48" i="1"/>
  <c r="O47" i="1"/>
  <c r="O46" i="1"/>
  <c r="O45" i="1"/>
  <c r="O44" i="1"/>
  <c r="O43" i="1"/>
  <c r="O42" i="1"/>
  <c r="O41" i="1"/>
  <c r="O40" i="1"/>
  <c r="O38" i="1"/>
  <c r="O37" i="1"/>
  <c r="O36" i="1"/>
  <c r="O35" i="1"/>
  <c r="O33" i="1"/>
  <c r="O31" i="1"/>
  <c r="O28" i="1"/>
  <c r="O27" i="1"/>
  <c r="O26" i="1"/>
  <c r="O24" i="1"/>
  <c r="O23" i="1"/>
  <c r="O22" i="1"/>
  <c r="O19" i="1"/>
  <c r="O18" i="1"/>
  <c r="O15" i="1"/>
  <c r="O14" i="1"/>
  <c r="O9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0" i="1"/>
  <c r="N49" i="1"/>
  <c r="N48" i="1"/>
  <c r="N47" i="1"/>
  <c r="N46" i="1"/>
  <c r="N45" i="1"/>
  <c r="N44" i="1"/>
  <c r="N43" i="1"/>
  <c r="N42" i="1"/>
  <c r="N41" i="1"/>
  <c r="N40" i="1"/>
  <c r="N38" i="1"/>
  <c r="N37" i="1"/>
  <c r="N36" i="1"/>
  <c r="N35" i="1"/>
  <c r="N34" i="1"/>
  <c r="N33" i="1"/>
  <c r="N31" i="1"/>
  <c r="N29" i="1"/>
  <c r="N28" i="1"/>
  <c r="N27" i="1"/>
  <c r="N26" i="1"/>
  <c r="N24" i="1"/>
  <c r="N23" i="1"/>
  <c r="N22" i="1"/>
  <c r="N20" i="1"/>
  <c r="N19" i="1"/>
  <c r="N18" i="1"/>
  <c r="N16" i="1"/>
  <c r="N15" i="1"/>
  <c r="N14" i="1"/>
  <c r="N13" i="1"/>
  <c r="N12" i="1"/>
  <c r="N10" i="1"/>
  <c r="N9" i="1"/>
  <c r="I52" i="1" l="1"/>
  <c r="J52" i="1"/>
  <c r="K52" i="1"/>
  <c r="L52" i="1"/>
  <c r="M52" i="1"/>
  <c r="H52" i="1"/>
  <c r="H39" i="1"/>
  <c r="I39" i="1"/>
  <c r="J39" i="1"/>
  <c r="K39" i="1"/>
  <c r="L39" i="1"/>
  <c r="M39" i="1"/>
  <c r="G39" i="1"/>
  <c r="H32" i="1"/>
  <c r="I32" i="1"/>
  <c r="J32" i="1"/>
  <c r="K32" i="1"/>
  <c r="L32" i="1"/>
  <c r="M32" i="1"/>
  <c r="G32" i="1"/>
  <c r="H25" i="1"/>
  <c r="I25" i="1"/>
  <c r="J25" i="1"/>
  <c r="K25" i="1"/>
  <c r="L25" i="1"/>
  <c r="M25" i="1"/>
  <c r="G25" i="1"/>
  <c r="H30" i="1"/>
  <c r="I30" i="1"/>
  <c r="J30" i="1"/>
  <c r="K30" i="1"/>
  <c r="L30" i="1"/>
  <c r="M30" i="1"/>
  <c r="G30" i="1"/>
  <c r="H21" i="1"/>
  <c r="I21" i="1"/>
  <c r="J21" i="1"/>
  <c r="K21" i="1"/>
  <c r="L21" i="1"/>
  <c r="M21" i="1"/>
  <c r="G21" i="1"/>
  <c r="P52" i="1" l="1"/>
  <c r="Q52" i="1"/>
  <c r="N52" i="1"/>
  <c r="N39" i="1"/>
  <c r="P39" i="1"/>
  <c r="O39" i="1"/>
  <c r="Q39" i="1"/>
  <c r="O32" i="1"/>
  <c r="Q32" i="1"/>
  <c r="P32" i="1"/>
  <c r="N32" i="1"/>
  <c r="O30" i="1"/>
  <c r="N30" i="1"/>
  <c r="P30" i="1"/>
  <c r="Q30" i="1"/>
  <c r="Q25" i="1"/>
  <c r="N25" i="1"/>
  <c r="O25" i="1"/>
  <c r="P25" i="1"/>
  <c r="O21" i="1"/>
  <c r="P21" i="1"/>
  <c r="N21" i="1"/>
  <c r="Q21" i="1"/>
  <c r="H17" i="1"/>
  <c r="I17" i="1"/>
  <c r="J17" i="1"/>
  <c r="K17" i="1"/>
  <c r="L17" i="1"/>
  <c r="M17" i="1"/>
  <c r="G17" i="1"/>
  <c r="H11" i="1"/>
  <c r="I11" i="1"/>
  <c r="J11" i="1"/>
  <c r="K11" i="1"/>
  <c r="L11" i="1"/>
  <c r="M11" i="1"/>
  <c r="G11" i="1"/>
  <c r="H8" i="1"/>
  <c r="I8" i="1"/>
  <c r="J8" i="1"/>
  <c r="K8" i="1"/>
  <c r="L8" i="1"/>
  <c r="M8" i="1"/>
  <c r="G8" i="1"/>
  <c r="O8" i="1" l="1"/>
  <c r="N8" i="1"/>
  <c r="P8" i="1"/>
  <c r="Q8" i="1"/>
  <c r="N11" i="1"/>
  <c r="P11" i="1"/>
  <c r="Q11" i="1"/>
  <c r="N17" i="1"/>
  <c r="O17" i="1"/>
  <c r="P17" i="1"/>
  <c r="Q17" i="1"/>
  <c r="H51" i="1" l="1"/>
  <c r="I51" i="1"/>
  <c r="J51" i="1"/>
  <c r="K51" i="1"/>
  <c r="L51" i="1"/>
  <c r="M51" i="1"/>
  <c r="G51" i="1"/>
  <c r="O69" i="1" l="1"/>
  <c r="N69" i="1"/>
  <c r="Q69" i="1"/>
  <c r="P69" i="1"/>
  <c r="Q51" i="1"/>
  <c r="N51" i="1"/>
  <c r="P51" i="1"/>
  <c r="O51" i="1"/>
  <c r="Q7" i="1"/>
  <c r="O7" i="1"/>
  <c r="P7" i="1" l="1"/>
  <c r="N7" i="1"/>
</calcChain>
</file>

<file path=xl/sharedStrings.xml><?xml version="1.0" encoding="utf-8"?>
<sst xmlns="http://schemas.openxmlformats.org/spreadsheetml/2006/main" count="394" uniqueCount="306">
  <si>
    <t>Факт</t>
  </si>
  <si>
    <t>за пер</t>
  </si>
  <si>
    <t>на нач</t>
  </si>
  <si>
    <t>Наименование программы (подпрограммы) 
программного мероприятия</t>
  </si>
  <si>
    <t xml:space="preserve">План </t>
  </si>
  <si>
    <t>План с учетом уточнений</t>
  </si>
  <si>
    <t>Отклонение факта от плана</t>
  </si>
  <si>
    <t>Сумма</t>
  </si>
  <si>
    <t>%</t>
  </si>
  <si>
    <t>5=4-2</t>
  </si>
  <si>
    <t>6=4/2</t>
  </si>
  <si>
    <t>7=4-3</t>
  </si>
  <si>
    <t>8=4/3</t>
  </si>
  <si>
    <t>-</t>
  </si>
  <si>
    <t>рублей</t>
  </si>
  <si>
    <t>Отклонение факта от плана с учетом уточнений</t>
  </si>
  <si>
    <t>Причины отклонения фактических расходов от плана в случае, если отклонение составляет 5 и более процентов</t>
  </si>
  <si>
    <t>Оплата коммунальных услуг и услуг, связанных с содержанием имущества, находящегося в муниципальной собственности</t>
  </si>
  <si>
    <t>Расходы произведены в пределах фактичекой потребности</t>
  </si>
  <si>
    <t>Уменьшение объема средств в связи с уменьшением объема субвенции из вышестоящих бюджетов в течение года</t>
  </si>
  <si>
    <t>Структурный элемент "Региональный проект "Успех каждого ребенка"</t>
  </si>
  <si>
    <t xml:space="preserve"> 
Структурный элемент "Региональный проект "Патриотическое воспитание граждан Российской Федерации" (Оренбургская область)"</t>
  </si>
  <si>
    <t>Расходы на реализацию муниципальных программ за 2023 год</t>
  </si>
  <si>
    <t xml:space="preserve"> 
Комплекс процессных мероприятий "Обеспечение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образования"</t>
  </si>
  <si>
    <t xml:space="preserve"> 
Комплекс процессных мероприятий "Обеспечение обучения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дому"</t>
  </si>
  <si>
    <t xml:space="preserve"> 
Комплекс процессных мероприятий "Развитие общего образования детей"</t>
  </si>
  <si>
    <t>Комплекс процессных мероприятий "Обеспечение мероприятий по организации питания учащихся в общеобразовательных организациях"</t>
  </si>
  <si>
    <t>Комплекс процессных мероприятий "Поддержка одаренных детей, обучающихся в общеобразовательных организациях"</t>
  </si>
  <si>
    <t>Комплекс процессных мероприятий "Ежемесячное денежное вознаграждение за классное руководство педагогическим работникам муниципальных общеобразовательных организаций"</t>
  </si>
  <si>
    <t>Комплекс процессных мероприятий "Развитие дополнительного образования"</t>
  </si>
  <si>
    <t xml:space="preserve"> 
Комплекс процессных мероприятий "Поддержка одаренных детей, обучающихся в организациях дополнительного образования"</t>
  </si>
  <si>
    <t>Комплекс процессных мероприятий "Методическое финансово-экономическое сопровождение образовательного процесса и управление системой образования"</t>
  </si>
  <si>
    <t>Комплекс процессных мероприятий "Организация и проведение мероприятий в сфере отдыха детей"</t>
  </si>
  <si>
    <t>Комплекс процессных мероприятий "Выполнение государственных полномочий по организации и осуществлению деятельности по опеке и попечительству над несовершеннолетними"</t>
  </si>
  <si>
    <t xml:space="preserve">Муниципальная программа "Культура города Орска" </t>
  </si>
  <si>
    <t xml:space="preserve">Региональный проект "Культурная среда" </t>
  </si>
  <si>
    <t>Комплекс процессных мероприятий "Предоставление дополнительного образования детям в сфере культуры и искусства"</t>
  </si>
  <si>
    <t>Комплекс процессных мероприятий "Организация культурно-досуговой деятельности, а также развитие местного традиционного народного художественного творчества, народных художественных промыслов</t>
  </si>
  <si>
    <t>Комплекс процессных мероприятий "Обеспечение доступа населения к музейным ценностям и сохранности музейного фонда"</t>
  </si>
  <si>
    <t>Комплекс процессных мероприятий "Организация библиотечного обслуживания населения"</t>
  </si>
  <si>
    <t>Комплекс процессных мероприятий "Организация и проведение городских мероприятий и праздников"</t>
  </si>
  <si>
    <t xml:space="preserve">Комплекс процессных мероприятий "Организация муниципального управления и экономическое сопровождение в области культуры" </t>
  </si>
  <si>
    <t>Комплекс процессных мероприятий "Развитие архивного дела"</t>
  </si>
  <si>
    <t>Муниципальная программа "Развитие физической культуры, спорта и туризма в городе Орск</t>
  </si>
  <si>
    <t>Комплекс процессных мероприятий "Организация и проведение общегородских физкультурно-спортивных мероприятий, организация подготовки и участия спортсменов-участников соревнований в мероприятиях за пределами муниципального образования "Город Орск"</t>
  </si>
  <si>
    <t>Комплекс процессных мероприятий "Обеспечение условий для развития на территории муниципального образования "Город Орск" физической культуры и спорта"</t>
  </si>
  <si>
    <t>Комплекс процессных мероприятий "Поддержка социально ориентированных некоммерческих организаций, осуществляющих деятельность в области физической культуры и спорта "</t>
  </si>
  <si>
    <t xml:space="preserve">Комплекс процессных мероприятий "Организация муниципального управления, способствующего развитию физической культуры, спорта и туризма и экономическое сопровождение в области физической культуры и спорта" </t>
  </si>
  <si>
    <t>Комплекс процессных мероприятий "Совершенствование системы подготовки спортивного резерва и спорта высших достижений"</t>
  </si>
  <si>
    <t>Комплекс процессных мероприятий "Создание спортивных площадок в г. Орске"</t>
  </si>
  <si>
    <t xml:space="preserve">Комплекс процессных мероприятий "Управление и распоряжение имуществом" </t>
  </si>
  <si>
    <t xml:space="preserve">Комплекс процессных мероприятий "Создание и использование резервных фондов" </t>
  </si>
  <si>
    <t>Приоритетный проект Оренбургской области "Вовлечение жителей муниципальных образований Оренбургской области в процесс выбора и реализации инициативных проектов"</t>
  </si>
  <si>
    <t xml:space="preserve">Комплекс процессных мероприятий "Организация и проведение мероприятий по обоснованной и целенаправленной занятости молодёжи"  </t>
  </si>
  <si>
    <t xml:space="preserve">Муниципальная программа "О развитии малого и среднего предпринимательства в городе Орске "  </t>
  </si>
  <si>
    <t>Комплекс процессных мероприятий "Предоставление социальных доплат к пенсиям муниципальных служащих"</t>
  </si>
  <si>
    <t xml:space="preserve">Комплекс процессных мероприятий "Обеспечение деятельности аппаратно-программного комплекса "Безопасный город"  </t>
  </si>
  <si>
    <t xml:space="preserve">Муниципальная программа "Формирование современной городской среды"  </t>
  </si>
  <si>
    <t xml:space="preserve">Комплекс процессных мероприятий "Реализация мероприятий по благоустройству территорий города" </t>
  </si>
  <si>
    <t xml:space="preserve">Комплекс процессных мероприятий "Сохранение стабильности в сфере межнациональных и этноконфессиональных отношений, повышение уровня толерантности и удовлетворения этнокультурных потребностей жителей города" </t>
  </si>
  <si>
    <t xml:space="preserve">Комплекс процессных мероприятий "Формирование квалифицированного кадрового состава муниципальной службы"  </t>
  </si>
  <si>
    <t>Муниципальная программа "Муниципальная программа "Развитие образования в городе Орске"</t>
  </si>
  <si>
    <t>Обновления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</si>
  <si>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 проведение капитального ремонта и обновление материально-технической базы для занятий физической культурой и спортом в общеобразовательных организациях, расположенных в сельской местности и городах с численностью населения до 250 тысяч человек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</si>
  <si>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</si>
  <si>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предоставления дошкольного образования, включая присмотр и уход за детьми в муниципальных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</si>
  <si>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детей в муниципальных образовательных организациях, реализующих образовательную программу дошкольного образования</t>
  </si>
  <si>
    <t>Модернизация объектов муниципальной собственности для размещения дошкольных образовательных организаций</t>
  </si>
  <si>
    <t>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</si>
  <si>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</si>
  <si>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>Организация предоставления общего образования</t>
  </si>
  <si>
    <t>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</si>
  <si>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образования, а также дополнительного образования детей в муниципальных образовательных организациях</t>
  </si>
  <si>
    <t>Осуществление переданных полномочий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</si>
  <si>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</si>
  <si>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Дополнительное финансовое обеспечение мероприятий по организации питания обучающихся 5-11 классов в общеобразовательных организациях</t>
  </si>
  <si>
    <t>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</t>
  </si>
  <si>
    <t>Мероприятия по развитию интеллектуальных и творческих способностей детей, обучающихся в общеобразовательных организациях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</si>
  <si>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</si>
  <si>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Предоставление дополнительного образования детям</t>
  </si>
  <si>
    <t>Мероприятия по развитию интеллектуальных и творческих способностей детей, обучающихся в организациях дополнительного образования</t>
  </si>
  <si>
    <t>Центральный аппарат</t>
  </si>
  <si>
    <t>Предоставление консультаций и методических услуг муниципальным образовательным организациям, мониторинг качества оказания услуг</t>
  </si>
  <si>
    <t>Обеспечение деятельности по ведению бюджетного и бухгалтерского учета</t>
  </si>
  <si>
    <t>Организация отдыха детей в лагерях дневного пребывания</t>
  </si>
  <si>
    <t>Осуществление переданных полномочий по финансовому обеспечению мероприятий по отдыху детей в каникулярное время</t>
  </si>
  <si>
    <t>Осуществление переданных полномочий по организации и осуществлению деятельности по опеке и попечительству над несовершеннолетними</t>
  </si>
  <si>
    <t>Осуществление переданных полномочий по ведению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</si>
  <si>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переданных полномочий по содержанию ребенка в семье опекуна (попечителя)</t>
  </si>
  <si>
    <t>Осуществление переданных полномочий по содержанию ребенка в приемной семье, а также выплате вознаграждения, причитающегося приемному родителю</t>
  </si>
  <si>
    <t>Реконструкция и капитальный ремонт муниципальных музеев</t>
  </si>
  <si>
    <t>Дополнительное образование детей в сфере культуры и искусства</t>
  </si>
  <si>
    <t>Культурно-досуговая деятельность, а также развитие местного традиционного народного художественного творчества, народных художественных промыслов</t>
  </si>
  <si>
    <t>Доступ населения к музейным ценностям и сохранность музейного фонда</t>
  </si>
  <si>
    <t xml:space="preserve">Библиотечное обслуживание населения     
</t>
  </si>
  <si>
    <t>Городские мероприятия и праздники</t>
  </si>
  <si>
    <t>Обеспечение деятельности по ведению бюджетного, бухгалтерского и налогового учета</t>
  </si>
  <si>
    <t>Обеспечение сохранности, комплектования, учета архивных документов и их использования</t>
  </si>
  <si>
    <t>Общегородские физкультурно-спортивные мероприятия, подготовка и участие спортсменов-участников соревнований в мероприятиях за пределами муниципального образования "Город Орск"</t>
  </si>
  <si>
    <t>Обеспечение условий для развития на территории городского округа физической культуры и спорта</t>
  </si>
  <si>
    <t>Капитальные вложения в объекты муниципальной собственности</t>
  </si>
  <si>
    <t>Организация и осуществление подготовки юношеских, молодежных, основного состава сборных команд и лучших спортсменов города по видам спорта, в том числе учебно-тренировочных сборов, для участия в официальных соревнованиях областного, регионального, всероссийского и международного уровня</t>
  </si>
  <si>
    <t>Деятельность спортивных школ</t>
  </si>
  <si>
    <t>Мероприятия по созданию спортивных площадок для игры в мини-футбол</t>
  </si>
  <si>
    <t>Создание спортивных площадок для игры в мини-футбол</t>
  </si>
  <si>
    <t>Бюджетные инвестиции в объекты капитального строительства муниципальной собственности - переселение граждан города Орска из аварийного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</si>
  <si>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</si>
  <si>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</si>
  <si>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</si>
  <si>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Реализация мероприятий регионального проекта "Региональная и местная дорожная сеть (Оренбургская область)"</t>
  </si>
  <si>
    <t>Капитальный ремонт и ремонт автомобильных дорог общего пользования населенных пунктов</t>
  </si>
  <si>
    <t>Приведение в нормативное состояние автомобильных дорог городских агломераций</t>
  </si>
  <si>
    <t>Внесение взносов в фонд капитального ремонта</t>
  </si>
  <si>
    <t>Строительство, реконструкция и модернизация объектов коммунальной инфраструктуры</t>
  </si>
  <si>
    <t>Иные расходы в рамках реализации проектов реконструкции, модернизации, строительства системы теплоснабжения г. Орска</t>
  </si>
  <si>
    <t>Иные расходы в области водоснабжения и водоотведения</t>
  </si>
  <si>
    <t>Инструментальное обследование строительных конструкций жилых домов, лабораторные исследования грунтов под жилыми домами</t>
  </si>
  <si>
    <t>Содержание и обслуживание муниципального имущества</t>
  </si>
  <si>
    <t>Уличное освещение</t>
  </si>
  <si>
    <t>Озеленение</t>
  </si>
  <si>
    <t>Проведение прочих мероприятий по благоустройству города</t>
  </si>
  <si>
    <t>Ремонт и содержание автомобильных дорог общего пользования</t>
  </si>
  <si>
    <t>Проведение мероприятий, связанных с обслуживанием посетителей в банях</t>
  </si>
  <si>
    <t>Проведение мероприятий по эвакуации умерших (погибших) с мест происшествий в учреждения, осуществляющие судебно-медицинскую экспертизу</t>
  </si>
  <si>
    <t>Проведение мероприятий по содержанию и уходу за территориями кладбищ</t>
  </si>
  <si>
    <t>Приобретение коммунальной техники и оборудования</t>
  </si>
  <si>
    <t>Выполнение отдельных государственных полномочий по защите населения от болезней, общих для человека и животных, в части сбора, утилизации и уничтожения биологических отходов</t>
  </si>
  <si>
    <t>Осуществление отдельных государственных полномочий в сфере обращения с животными без владельцев</t>
  </si>
  <si>
    <t>Реализация мероприятий федеральной целевой программы "Увековечение памяти погибших при защите Отечества"</t>
  </si>
  <si>
    <t>Обеспечение нормативно-правового и консультационно-методического регулирования в сфере жилищно-коммунального хозяйства</t>
  </si>
  <si>
    <t>Администрирование мест захоронения</t>
  </si>
  <si>
    <t>Мероприятия по повышению безопасности дорожного движения</t>
  </si>
  <si>
    <t>Обеспечение надежной эксплуатации конструкций искусственных дорожных сооружений</t>
  </si>
  <si>
    <t>Осуществление организации пассажирских перевозок</t>
  </si>
  <si>
    <t>Проведение мероприятий по оздоровлению экологической обстановки города</t>
  </si>
  <si>
    <t>Возмещение стоимости изымаемого недвижимого имущества в целях реализации мероприятий по переселению граждан из аварийного жилищного фонда</t>
  </si>
  <si>
    <t>Процентные платежи по муниципальному долгу</t>
  </si>
  <si>
    <t>Техническое оснащение участников бюджетного процесса, приобретение, обслуживание, сопровождение программного обеспечения, сайтов</t>
  </si>
  <si>
    <t>Проведение комплексных кадастровых работ</t>
  </si>
  <si>
    <t>Инвентаризация, оценка недвижимого имущества</t>
  </si>
  <si>
    <t>Проведение работ по образованию земельных участков, постановке их на кадастровый учет и регистрация прав собственности</t>
  </si>
  <si>
    <t>Резервный фонд администрации г. Орска</t>
  </si>
  <si>
    <t>Резервный фонд по чрезвычайным ситуациям муниципального образования "Город Орск"</t>
  </si>
  <si>
    <t>Организация подготовки инициативных проектов</t>
  </si>
  <si>
    <t>Реализация инициативных проектов (капитальный ремонт ограждения поселкового кладбища п. Мирный)</t>
  </si>
  <si>
    <t>Реализация инициативных проектов (ремонт здания клуба с. Ора)</t>
  </si>
  <si>
    <t>Мероприятия по завершению реализации инициативных проектов (капитальный ремонт ограждения поселкового кладбища п. Мирный)</t>
  </si>
  <si>
    <t>Мероприятия по завершению реализации инициативных проектов (ремонт здания клуба с. Ора)</t>
  </si>
  <si>
    <t>Повышение эффективности профилактической работы, направленной на предупреждение возникновения и противодействие злоупотреблению наркотическими средствами и их незаконному обороту на территории города</t>
  </si>
  <si>
    <t>Обеспечение безопасности граждан и снижение уровня преступности на территории города, в том числе путем создания условий для деятельности народных дружин</t>
  </si>
  <si>
    <t>Проведение мероприятий в рамках молодежной политики</t>
  </si>
  <si>
    <t>Создание условий для самореализации молодых людей, включая их в процессы социально-экономического, общественно-политического, патриотического и культурного развития общества</t>
  </si>
  <si>
    <t>Обеспечение жильем молодых семей</t>
  </si>
  <si>
    <t>Реализация мероприятий по обеспечению жильем молодых семей</t>
  </si>
  <si>
    <t>Проведение мероприятий по развитию малого и среднего предпринимательства</t>
  </si>
  <si>
    <t>Проведение мероприятий по предоставлению муниципальных услуг (работ) субъектам малого и среднего предпринимательства</t>
  </si>
  <si>
    <t>Высшее должностное лицо муниципального образования</t>
  </si>
  <si>
    <t>Обеспечение публикации нормативных правовых актов и информационное освещение деятельности органов местного самоуправления</t>
  </si>
  <si>
    <t>Учреждения, осуществляющие деятельность по работе с обращениями граждан и в сфере делопроизводства</t>
  </si>
  <si>
    <t>Премии лицам, награжденным Почетной грамотой главы города Орска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</si>
  <si>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</si>
  <si>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</si>
  <si>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Проведение мероприятий по повышению эффективности муниципального управления</t>
  </si>
  <si>
    <t>Материально-техническое, автотранспортное, документационное и прочее обеспечение деятельности органов местного самоуправления</t>
  </si>
  <si>
    <t>Обеспечение деятельности по предоставлению государственных (муниципальных) услуг</t>
  </si>
  <si>
    <t>Учреждения, обеспечивающие содействие муниципальным учреждениям в сфере закупок товаров, работ, услуг</t>
  </si>
  <si>
    <t>Осуществление переданных государственных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</si>
  <si>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Осуществление переданных полномочий по созданию и организации деятельности комиссий по делам несовершеннолетних и защите их прав</t>
  </si>
  <si>
    <t>Осуществление переданных полномочий по формированию торгового реестра</t>
  </si>
  <si>
    <t>Поощрение муниципальных управленческих команд Оренбургской области за достижение показателей деятельности органов исполнительной власти</t>
  </si>
  <si>
    <t>Реализация мероприятий муниципальной программы "Развитие сельскохозяйственного производства в городе Орске"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</si>
  <si>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</si>
  <si>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Разработка документов территориального планирования, градостроительного зонирования, документации по планировке территории, актуализация документов территориального планирования и градостроительного зонирования</t>
  </si>
  <si>
    <t>Мероприятия по подготовке документов в области градостроительной деятельности</t>
  </si>
  <si>
    <t>Обеспечение деятельности и оказания услуг в области градостроительства</t>
  </si>
  <si>
    <t>Социальная поддержка лиц, удостоенных звания "Почетный гражданин города Орска"</t>
  </si>
  <si>
    <t>Социальная поддержка лиц, награжденных медалью "Материнство"</t>
  </si>
  <si>
    <t>Доплата к пенсии муниципальных служащих</t>
  </si>
  <si>
    <t>Выплаты по оплате проезда детей при направлении на специальное лечение или консультацию государственными учреждениями здравоохранения, расположенными на территории г. Орска, и оплате проживания</t>
  </si>
  <si>
    <t>Выплаты приглашенным врачам-специалистам</t>
  </si>
  <si>
    <t>Предоставление муниципальных квот для поддержки детей из социально незащищенных семей на обучение в высших учебных заведениях</t>
  </si>
  <si>
    <t>Проведение муниципальных акций и мероприятий социальной направленности</t>
  </si>
  <si>
    <t>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</si>
  <si>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</si>
  <si>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</si>
  <si>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Материально-техническое обеспечение деятельности служб защиты населения и территорий от чрезвычайных ситуаций</t>
  </si>
  <si>
    <t>Построение, развитие и содержание аппаратно-программного комплекса "Безопасный город"</t>
  </si>
  <si>
    <t>Материально-техническое обеспечение деятельности профессиональных спасательных служб и формирований</t>
  </si>
  <si>
    <t>Переработка паспорта безопасности муниципального образования "Город Орск"</t>
  </si>
  <si>
    <t>Восполнение резервов для ликвидации чрезвычайных ситуаций природного и техногенного характера</t>
  </si>
  <si>
    <t>Реализация мероприятий регионального проекта "Формирование комфортной городской среды в Оренбургской области"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</si>
  <si>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</si>
  <si>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формированию современной городской среды - благоустройство общественных территорий</t>
  </si>
  <si>
    <t>Проведение подготовительных мероприятий для благоустройства территорий города</t>
  </si>
  <si>
    <t>Проведение социологического исследования по изучению состояния обстановки в сфере противодействия терроризму</t>
  </si>
  <si>
    <t>Сохранение стабильности в сфере межнациональных и этноконфессиональных отношений, повышение уровня толерантности и удовлетворения этнокультурных потребностей жителей города</t>
  </si>
  <si>
    <t>Обеспечение безопасности в местах проведения массовых акций и публичных мероприятий</t>
  </si>
  <si>
    <t xml:space="preserve">Муниципальная программа "Комфортные условия проживания в городе Орске"  </t>
  </si>
  <si>
    <t xml:space="preserve">Региональный проект "Обеспечение устойчивого сокращения непригодного для проживания жилищного фонда (Оренбургская область)"  </t>
  </si>
  <si>
    <t>Региональный проект "Региональная и местная дорожная сеть (Оренбургская область)"</t>
  </si>
  <si>
    <t xml:space="preserve">Комплекс процессных мероприятий "Реализация проектов реконструкции, модернизации, строительства объектов и иные мероприятия в области коммунальной инфраструктуры"  </t>
  </si>
  <si>
    <t xml:space="preserve">Комплекс процессных мероприятий "Проведение мероприятий по обследованию и капитальному ремонту МКД"  </t>
  </si>
  <si>
    <t xml:space="preserve">Комплекс процессных мероприятий "Благоустройство территории города Орска и иные мероприятия в области жилищно-коммунального хозяйства" </t>
  </si>
  <si>
    <t xml:space="preserve">Комплекс процессных мероприятий "Повышение безопасности дорожного движения"  </t>
  </si>
  <si>
    <t xml:space="preserve">Комплекс процессных мероприятий "Создание организационных условий для осуществления мероприятий в сфере жилищно-коммунального хозяйства"  </t>
  </si>
  <si>
    <t xml:space="preserve">Комплекс процессных мероприятий "Обеспечение перевозок общественным пассажирским транспортом"  </t>
  </si>
  <si>
    <t xml:space="preserve">Комплекс процессных мероприятий "Мероприятия по оздоровлению экологической обстановки в городе Орске" </t>
  </si>
  <si>
    <t xml:space="preserve">Комплекс процессных мероприятий "Переселение граждан из многоквартирных домов, признанных аварийными" </t>
  </si>
  <si>
    <t xml:space="preserve">Муниципальная программа "Эффективное управление и распоряжение муниципальной казной"  </t>
  </si>
  <si>
    <t xml:space="preserve">Муниципальная программа "Здоровая молодежь - сильная молодежь" города Орска" </t>
  </si>
  <si>
    <t xml:space="preserve">Муниципальная программа города Орска "Реализация молодежной политики в городе Орске"  </t>
  </si>
  <si>
    <t xml:space="preserve">Муниципальная программа "Повышение эффективности муниципального управления в городе Орске "  </t>
  </si>
  <si>
    <t xml:space="preserve">Муниципальная программа "Развитие сельскохозяйственного производства в городе Орске"  </t>
  </si>
  <si>
    <t xml:space="preserve">Муниципальная программа "Развитие системы градорегулирования, информационное и картографическое обеспечение градостроительной деятельности муниципального образования "Город Орск"  </t>
  </si>
  <si>
    <t xml:space="preserve">Муниципальная программа "Социальная политика города Орска"  </t>
  </si>
  <si>
    <t xml:space="preserve">Муниципальная программа "Защита населения и территорий муниципального образования "Город Орск" от чрезвычайных ситуаций, обеспечение пожарной безопасности и безопасности людей на водных объектах"  </t>
  </si>
  <si>
    <t xml:space="preserve">Муниципальная программа "Профилактика терроризма и экстремизма на территории муниципального образования "Город Орск"  </t>
  </si>
  <si>
    <t xml:space="preserve">Муниципальная программа "Развитие муниципальной службы в городе Орске "  </t>
  </si>
  <si>
    <t xml:space="preserve">Комплекс процессных мероприятий "Создание условий для осуществления бюджетного процесса"  </t>
  </si>
  <si>
    <t xml:space="preserve">Комплекс процессных мероприятий "Управление муниципальным долгом"  </t>
  </si>
  <si>
    <t xml:space="preserve">Комплекс процессных мероприятий "Повышение качества управления финансами" </t>
  </si>
  <si>
    <t>Комплекс процессных мероприятий "Создание организационных условий для управления и распоряжения имуществом"</t>
  </si>
  <si>
    <t>Комплекс процессных мероприятий "Проведение комплекса мероприятий, направленных на предупреждение возникновения и противодействие злоупотреблению наркотическими средствами и их незаконному обороту на территории города"</t>
  </si>
  <si>
    <t xml:space="preserve">Комплекс процессных мероприятий  "Мероприятия, направленные на охрану общественного порядка на территории города Орска и создание условий для деятельности народных дружин" </t>
  </si>
  <si>
    <t xml:space="preserve">Региональный проект "Развитие системы поддержки молодежи ("Молодежь России")"  </t>
  </si>
  <si>
    <t xml:space="preserve">Комплекс процессных мероприятий "Поддержка молодых семей в решении жилищных проблем"  </t>
  </si>
  <si>
    <t>Комплекс процессных мероприятий "Организация мероприятий по развитию малого и среднего предпринимательства в городе Орске"</t>
  </si>
  <si>
    <t xml:space="preserve">Комплекс процессных мероприятий "Организация и проведение мероприятий по повышению эффективности муниципального управления в городе Орске"  </t>
  </si>
  <si>
    <t xml:space="preserve">Комплекс процессных мероприятий "Содействие развитию сельскохозяйственного производства"  </t>
  </si>
  <si>
    <t xml:space="preserve">Комплекс процессных мероприятий "Развитие системы градорегулирования муниципального образования "Город Орск" </t>
  </si>
  <si>
    <t xml:space="preserve">Комплекс процессных мероприятий "Мероприятия по информационному и картографическому обеспечению градостроительной деятельности"  </t>
  </si>
  <si>
    <t xml:space="preserve">Комплекс процессных мероприятий "Обеспечение мер социальной поддержки отдельных категорий граждан, награжденных почетными званиями и муниципальными наградами"  </t>
  </si>
  <si>
    <t xml:space="preserve">Комплекс процессных мероприятий "Обеспечение мер социальной поддержки отдельным категориям граждан города Орска"  </t>
  </si>
  <si>
    <t xml:space="preserve">Комплекс процессных мероприятий "Организация проведения муниципальных акций и мероприятий социальной направленности"  </t>
  </si>
  <si>
    <t xml:space="preserve">Комплекс процессных мероприятий "Создание организационных условий по реализации социальной политики в городе Орске"  </t>
  </si>
  <si>
    <t>Комплекс процессных мероприятий "Осуществление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</si>
  <si>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Комплекс процессных мероприятий "Осуществление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области"  </t>
  </si>
  <si>
    <t xml:space="preserve">Комплекс процессных мероприятий "Обеспечение деятельности служб защиты населения и территорий от чрезвычайных ситуаций"  </t>
  </si>
  <si>
    <t xml:space="preserve">Комплекс процессных мероприятий "Обеспечение деятельности спасательных служб и формирований" </t>
  </si>
  <si>
    <t xml:space="preserve">Комплекс процессных мероприятий "Осуществление мероприятий по безопасности и защите от чрезвычайных ситуаций населения и территорий муниципального образования "Город Орск" </t>
  </si>
  <si>
    <t xml:space="preserve">Региональный проект "Формирование комфортной городской среды в Оренбургской области"  </t>
  </si>
  <si>
    <t xml:space="preserve">Комплекс процессных мероприятий "Проведение социологического исследования по изучению состояния обстановки в сфере противодействия терроризму"  </t>
  </si>
  <si>
    <t xml:space="preserve">Комплекс процессных мероприятий "Обеспечение безопасности граждан и снижение уровня преступности на территории города"  </t>
  </si>
  <si>
    <t xml:space="preserve">Профессиональное развитие муниципальных служащих     
</t>
  </si>
  <si>
    <t>Комплекс процессных мероприятий "Развитие дошкольного образования детей"</t>
  </si>
  <si>
    <t>Увеличение объема средств в связи с увеличением объема субвенции из вышестоящих бюджетов в течение года</t>
  </si>
  <si>
    <t>Увеличение объема средств в связи с доведением в течении года МБТ из вышестоящих бюджетов обеспечение бесплатным двухразовым питанием лиц с ограниченными возможностями здоровья</t>
  </si>
  <si>
    <t>Перераспределение средств в соответствие с сдействующими КБК</t>
  </si>
  <si>
    <t>Увеличение объема средств в связи с доведением в течении года МБТ из вышестоящих бюджетов на выполнение мероприятий по ремонту дошкольных образовательных учреждений</t>
  </si>
  <si>
    <t>Фактические расходы сложились ниже плановых в связи с уменьшением колличества обучающихся в учреждениях дополнительного образования, принявших участие в конкурсах и олимпиадах</t>
  </si>
  <si>
    <t>Фактические расходы сложились больше плановых в связи с увеличением колличества обучающихся в общеобразовательных учреждениях, принявших участие в конкурсах и олимпиадах</t>
  </si>
  <si>
    <t>Увеличение в связи с увеличением детей, переданных в приемную семью</t>
  </si>
  <si>
    <t>Увеличение объема средств в связи с доведением в течении года МБТ из вышестоящих бюджетов на выполнение мероприятий по капитальному  ремонту музея им. Шевченко</t>
  </si>
  <si>
    <t xml:space="preserve">Увеличение объема средств сложилось в связи  с  увеличением показателя средней заработной платы категории работников, поименованных в «майских» Указах Президента РФ
</t>
  </si>
  <si>
    <t xml:space="preserve">Увеличение объема средств сложилось в связи  с  увеличением показателя средней заработной платы категории работников, поименованных в «майских» Указах Президента РФ
</t>
  </si>
  <si>
    <t>Увеличение объема средств в связи с доведением в течении года МБТ из вышестоящих бюджетов на выполнение мероприятий в рамках молодежной политики</t>
  </si>
  <si>
    <t>Расходы произведены в пределах фактической численности и утвержденных нормативов.</t>
  </si>
  <si>
    <t>Отсутствие обращений за выплатой</t>
  </si>
  <si>
    <t>Расходы произведены  под фактические произведенные мероприятия</t>
  </si>
  <si>
    <t>Увеличение объема средств сложилось в связи с выделением в течении года дотации из областного бюджета на ремонт Д/С Юбилейный и строительство стадиона Локомотив</t>
  </si>
  <si>
    <t>Уменьшение в связи с уменьшением субсидии из областного бюджета</t>
  </si>
  <si>
    <t>Увеличение фактического финансирования за счет заключения энергосервисного контракта</t>
  </si>
  <si>
    <t>Перевыполнение плана в связи с увеличением в течение года субвенции из областного бюджета</t>
  </si>
  <si>
    <t>Превышение плана в связи с выделением дополнительного финнасирования в течение года</t>
  </si>
  <si>
    <t>Перераспределение средств в соответствие с действующими КБК</t>
  </si>
  <si>
    <t>Увеличение объема средств в связи с доведением в течении года МБТ из вышестоящих бюджетов на обучение детей-инвалидов в образовательных организациях, реализующих программу дошкольного образования</t>
  </si>
  <si>
    <t>Перевыполнение плана в связи с увеличением объема субвенции в течение года</t>
  </si>
  <si>
    <t>Увеличение объема средств сложилось в связи с увеличением сметной стоимости  работ по капитальному ремонту спортивного зала МАУ СОШ № 23</t>
  </si>
  <si>
    <t>Расходы произведены в пределах фактической потребности в соответстивии с количеством получателей (снижение расходов в связи со снижением численности воспитанников с 01.09.2023 г.)</t>
  </si>
  <si>
    <t>Увеличение колличества детей, посетивших лагеря дневного пребывания</t>
  </si>
  <si>
    <t>Увеличение объема средств в связи с увеличением сметной стоимости работ по созданию основы для  футбольного мини-поля, а также установкой видеонаблюдения на нем</t>
  </si>
  <si>
    <t>Уменьшение финансирования в связи с выбором гражданами-собственниками возмещения расходов за изымаемые жилые помещения, а не предоставление нового жилого помещения</t>
  </si>
  <si>
    <t>Уменьшение в связи с уменьшением необходимого уровня софинансирования при предоставлении субсидии из областного бюджета</t>
  </si>
  <si>
    <t>Увеличение плана в связи с обеспечением необходимого уровня софинансированияпри предоставлении субсидии из областного бюджета</t>
  </si>
  <si>
    <t>Превышение первоначального плана в связи с предоставлением в течение года дотации из областного бюджета</t>
  </si>
  <si>
    <t>Отклонене от плана  в связи с уменьшением в течение года дотации из областного бюджета</t>
  </si>
  <si>
    <t>Увеличение объема расходов в связи с необходимостью заключения договоров на содержание помещений для создания условий деятельности добровольных народных дружин</t>
  </si>
  <si>
    <t>Увеличение расходов в связи с увеличением численнсти муниицпальных служащих, получивших дополнительное профессиональное образование</t>
  </si>
  <si>
    <t xml:space="preserve">Увеличение объема средств сложилось в связи увеличением средств на расходы, связанные с подготовкой учреждений к новому учебному году
</t>
  </si>
  <si>
    <t>В связи с необходимостью увеличения заработной платы работникам учреждения</t>
  </si>
  <si>
    <t xml:space="preserve">В связи с необходимостью увеличения заработной платы работникам учреждения
</t>
  </si>
  <si>
    <r>
      <t xml:space="preserve">Увеличение объема средств сложилось в связи с  увеличением показателя средней заработной платы категории работников, поименованных в «майских» Указах Президента РФ;
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</t>
    </r>
  </si>
  <si>
    <t xml:space="preserve">Увеличение объема средств сложилось в связи  с  увеличением показателя средней заработной платы категории работников, поименованных в «майских» Указах Президента РФ;
</t>
  </si>
  <si>
    <t xml:space="preserve">Увеличение объема средств сложилось в связи:  с  увеличением показателя средней заработной платы категории работников, поименованных в «майских» Указах Президента РФ;
</t>
  </si>
  <si>
    <t xml:space="preserve">В связи с необходимостью увеличения заработной платы работникам учреждения
</t>
  </si>
  <si>
    <t>Перевыполнение плана в связи с выделеним дополнительного финансирования в течение года</t>
  </si>
  <si>
    <t>Превышение плана в связи с предоставлением  из областного бюджета дотации на приобретение коммунальной техники</t>
  </si>
  <si>
    <t>Превышение плана в связи с предоставлением  из областного бюджета дотации на ремонт дорожного плиточного покрытия</t>
  </si>
  <si>
    <t>Превышение плана в связи с выделением дополнительного финнасирования в течение года на обеспечение осуществления пассажирских перевозок</t>
  </si>
  <si>
    <t>Невыполнение плана в связи с отсутсвием потребности по возмещению стоимости за изымаемое недвижимое имущество</t>
  </si>
  <si>
    <t>Перевыполнение плана в связи с необходимостью осуществления сопутствующих расходов при благоустройстве общественной территории Сквер Б.Хмельницкого</t>
  </si>
  <si>
    <t>Перевыполнение плана в связи с выделением из областного бюджета субсидии на благоустройство общественной территории Сквер Б.Хмельницкого</t>
  </si>
  <si>
    <t>Перевыполнение плана в связи с выделением дополнительного финансирования на разработку дизайн-проета благоустройства пл. Комсомольская</t>
  </si>
  <si>
    <t>Увеличение объема средств в связи с необходимостью выплаты заработной платы в полном объеме в пределах норматива  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бюджетах городских округов и муниципальных районов Оренбургской области, утвержденного постановлением Правительства Оренбургской области от 13.12.2022 года № 1364-пп</t>
  </si>
  <si>
    <t>Приведение в соответствии с бюджетной классификацией</t>
  </si>
  <si>
    <t>Увеличение средств в связи с предоставлением в течение года МБТ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</si>
  <si>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Фактические расходы сложились ниже плановых в связи с уменьшением расходов на питание детей вследствии снижения фактической посещаемости  детьми  дошкольных образовательных учреждений </t>
  </si>
  <si>
    <t xml:space="preserve">В связи с необходимостью увеличения заработной платы работникам
</t>
  </si>
  <si>
    <t>Перевыполнение плана в связи с выделением в течение года средств на проведение госэкспертизы проектно-сметной документации</t>
  </si>
  <si>
    <t>Увеличение объема средств в связи с необходимостью оплаты налога на имушество организаций</t>
  </si>
  <si>
    <t xml:space="preserve">Увеличение объема средств в связ с необходимостью приобретения компьютерной и оргехники </t>
  </si>
  <si>
    <t>Перевыполнение плана в связи с выделением дополнительного финансирования в течение года в связи с увеличением объема работ</t>
  </si>
  <si>
    <t>Перевыполнение плана в связи с выделением финансирования в течение года</t>
  </si>
  <si>
    <t>Перевыполнение плана в связи с выделением дополнительного финансирования в течение года с связи с увеличением сметной стоимости работ</t>
  </si>
  <si>
    <t>В связи с необходимостью увеличения заработной платы работникам</t>
  </si>
  <si>
    <t>Превышение плана  в связи с выделением финансирования в течение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</si>
</sst>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\.00\.00000"/>
    <numFmt numFmtId="165" formatCode="#,##0.00_ ;[Red]\-#,##0.00\ 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7">
    <xf numFmtId="0" fontId="0" fillId="0" borderId="0" xfId="0"/>
    <xf numFmtId="0" fontId="4" fillId="0" borderId="0" xfId="0" applyFont="1"/>
    <xf numFmtId="0" fontId="3" fillId="0" borderId="0" xfId="0" applyFont="1" applyAlignment="1" applyProtection="1">
      <alignment horizontal="center"/>
      <protection hidden="1"/>
    </xf>
    <xf numFmtId="0" fontId="4" fillId="0" borderId="4" xfId="0" applyFont="1" applyBorder="1"/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0" fontId="3" fillId="0" borderId="1" xfId="0" applyFont="1" applyBorder="1" applyAlignment="1">
      <alignment horizontal="center"/>
    </xf>
    <xf numFmtId="165" fontId="4" fillId="0" borderId="1" xfId="0" applyNumberFormat="1" applyFont="1" applyBorder="1"/>
    <xf numFmtId="165" fontId="3" fillId="2" borderId="1" xfId="0" applyNumberFormat="1" applyFont="1" applyFill="1" applyBorder="1"/>
    <xf numFmtId="10" fontId="3" fillId="2" borderId="1" xfId="0" applyNumberFormat="1" applyFont="1" applyFill="1" applyBorder="1"/>
    <xf numFmtId="0" fontId="3" fillId="0" borderId="1" xfId="0" applyFont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0" fontId="4" fillId="0" borderId="1" xfId="0" applyNumberFormat="1" applyFont="1" applyFill="1" applyBorder="1"/>
    <xf numFmtId="0" fontId="3" fillId="0" borderId="0" xfId="0" applyFont="1" applyFill="1" applyAlignment="1" applyProtection="1">
      <alignment horizontal="center"/>
      <protection hidden="1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0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165" fontId="4" fillId="0" borderId="1" xfId="0" applyNumberFormat="1" applyFont="1" applyFill="1" applyBorder="1"/>
    <xf numFmtId="165" fontId="4" fillId="4" borderId="1" xfId="0" applyNumberFormat="1" applyFont="1" applyFill="1" applyBorder="1"/>
    <xf numFmtId="10" fontId="4" fillId="4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0" fontId="4" fillId="4" borderId="0" xfId="0" applyFont="1" applyFill="1"/>
    <xf numFmtId="0" fontId="4" fillId="4" borderId="1" xfId="0" applyFont="1" applyFill="1" applyBorder="1" applyAlignment="1">
      <alignment horizontal="left" wrapText="1"/>
    </xf>
    <xf numFmtId="10" fontId="4" fillId="4" borderId="1" xfId="0" applyNumberFormat="1" applyFont="1" applyFill="1" applyBorder="1" applyAlignment="1">
      <alignment horizontal="center"/>
    </xf>
    <xf numFmtId="0" fontId="3" fillId="3" borderId="0" xfId="0" applyFont="1" applyFill="1" applyAlignment="1" applyProtection="1">
      <alignment horizontal="center" wrapText="1"/>
      <protection hidden="1"/>
    </xf>
    <xf numFmtId="0" fontId="3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10" fontId="4" fillId="3" borderId="1" xfId="0" applyNumberFormat="1" applyFont="1" applyFill="1" applyBorder="1"/>
    <xf numFmtId="10" fontId="4" fillId="0" borderId="1" xfId="0" applyNumberFormat="1" applyFont="1" applyFill="1" applyBorder="1" applyAlignment="1">
      <alignment horizontal="right"/>
    </xf>
    <xf numFmtId="10" fontId="4" fillId="4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wrapText="1"/>
    </xf>
    <xf numFmtId="165" fontId="4" fillId="3" borderId="1" xfId="0" applyNumberFormat="1" applyFont="1" applyFill="1" applyBorder="1" applyAlignment="1">
      <alignment wrapText="1"/>
    </xf>
    <xf numFmtId="165" fontId="3" fillId="3" borderId="1" xfId="0" applyNumberFormat="1" applyFont="1" applyFill="1" applyBorder="1"/>
    <xf numFmtId="165" fontId="4" fillId="3" borderId="1" xfId="0" applyNumberFormat="1" applyFont="1" applyFill="1" applyBorder="1"/>
    <xf numFmtId="10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165" fontId="7" fillId="3" borderId="1" xfId="2" applyNumberFormat="1" applyFont="1" applyFill="1" applyBorder="1" applyAlignment="1" applyProtection="1">
      <alignment wrapText="1"/>
      <protection locked="0"/>
    </xf>
    <xf numFmtId="0" fontId="4" fillId="3" borderId="0" xfId="0" applyFont="1" applyFill="1"/>
    <xf numFmtId="164" fontId="4" fillId="0" borderId="3" xfId="0" applyNumberFormat="1" applyFont="1" applyBorder="1" applyAlignment="1" applyProtection="1">
      <alignment horizontal="center" wrapText="1"/>
      <protection hidden="1"/>
    </xf>
    <xf numFmtId="164" fontId="4" fillId="0" borderId="2" xfId="0" applyNumberFormat="1" applyFont="1" applyBorder="1" applyAlignment="1" applyProtection="1">
      <alignment horizontal="center" wrapText="1"/>
      <protection hidden="1"/>
    </xf>
    <xf numFmtId="164" fontId="4" fillId="0" borderId="6" xfId="0" applyNumberFormat="1" applyFont="1" applyBorder="1" applyAlignment="1" applyProtection="1">
      <alignment horizontal="center" wrapText="1"/>
      <protection hidden="1"/>
    </xf>
    <xf numFmtId="164" fontId="4" fillId="4" borderId="3" xfId="0" applyNumberFormat="1" applyFont="1" applyFill="1" applyBorder="1" applyAlignment="1" applyProtection="1">
      <alignment horizontal="center" wrapText="1"/>
      <protection hidden="1"/>
    </xf>
    <xf numFmtId="164" fontId="4" fillId="4" borderId="2" xfId="0" applyNumberFormat="1" applyFont="1" applyFill="1" applyBorder="1" applyAlignment="1" applyProtection="1">
      <alignment horizontal="center" wrapText="1"/>
      <protection hidden="1"/>
    </xf>
    <xf numFmtId="164" fontId="4" fillId="4" borderId="6" xfId="0" applyNumberFormat="1" applyFont="1" applyFill="1" applyBorder="1" applyAlignment="1" applyProtection="1">
      <alignment horizontal="center" wrapText="1"/>
      <protection hidden="1"/>
    </xf>
    <xf numFmtId="164" fontId="4" fillId="0" borderId="5" xfId="0" applyNumberFormat="1" applyFont="1" applyBorder="1" applyAlignment="1" applyProtection="1">
      <alignment horizontal="center" wrapText="1"/>
      <protection hidden="1"/>
    </xf>
    <xf numFmtId="164" fontId="3" fillId="2" borderId="3" xfId="0" applyNumberFormat="1" applyFont="1" applyFill="1" applyBorder="1" applyAlignment="1" applyProtection="1">
      <alignment horizontal="center" wrapText="1"/>
      <protection hidden="1"/>
    </xf>
    <xf numFmtId="164" fontId="3" fillId="2" borderId="2" xfId="0" applyNumberFormat="1" applyFont="1" applyFill="1" applyBorder="1" applyAlignment="1" applyProtection="1">
      <alignment horizontal="center" wrapText="1"/>
      <protection hidden="1"/>
    </xf>
    <xf numFmtId="164" fontId="3" fillId="2" borderId="6" xfId="0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3" borderId="3" xfId="0" applyNumberFormat="1" applyFont="1" applyFill="1" applyBorder="1" applyAlignment="1" applyProtection="1">
      <alignment horizontal="center" wrapText="1"/>
      <protection hidden="1"/>
    </xf>
    <xf numFmtId="164" fontId="3" fillId="3" borderId="2" xfId="0" applyNumberFormat="1" applyFont="1" applyFill="1" applyBorder="1" applyAlignment="1" applyProtection="1">
      <alignment horizontal="center" wrapText="1"/>
      <protection hidden="1"/>
    </xf>
    <xf numFmtId="164" fontId="3" fillId="3" borderId="6" xfId="0" applyNumberFormat="1" applyFont="1" applyFill="1" applyBorder="1" applyAlignment="1" applyProtection="1">
      <alignment horizont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164" fontId="3" fillId="2" borderId="5" xfId="0" applyNumberFormat="1" applyFont="1" applyFill="1" applyBorder="1" applyAlignment="1" applyProtection="1">
      <alignment horizontal="center" wrapText="1"/>
      <protection hidden="1"/>
    </xf>
    <xf numFmtId="164" fontId="4" fillId="4" borderId="5" xfId="0" applyNumberFormat="1" applyFont="1" applyFill="1" applyBorder="1" applyAlignment="1" applyProtection="1">
      <alignment horizontal="center" wrapText="1"/>
      <protection hidden="1"/>
    </xf>
    <xf numFmtId="164" fontId="4" fillId="0" borderId="5" xfId="0" applyNumberFormat="1" applyFont="1" applyBorder="1" applyAlignment="1" applyProtection="1">
      <alignment horizontal="left" wrapText="1"/>
      <protection hidden="1"/>
    </xf>
    <xf numFmtId="164" fontId="4" fillId="0" borderId="2" xfId="0" applyNumberFormat="1" applyFont="1" applyBorder="1" applyAlignment="1" applyProtection="1">
      <alignment horizontal="left" wrapText="1"/>
      <protection hidden="1"/>
    </xf>
    <xf numFmtId="164" fontId="4" fillId="0" borderId="6" xfId="0" applyNumberFormat="1" applyFont="1" applyBorder="1" applyAlignment="1" applyProtection="1">
      <alignment horizontal="left" wrapText="1"/>
      <protection hidden="1"/>
    </xf>
    <xf numFmtId="164" fontId="4" fillId="0" borderId="3" xfId="0" applyNumberFormat="1" applyFont="1" applyFill="1" applyBorder="1" applyAlignment="1" applyProtection="1">
      <alignment horizontal="center" wrapText="1"/>
      <protection hidden="1"/>
    </xf>
    <xf numFmtId="164" fontId="4" fillId="0" borderId="2" xfId="0" applyNumberFormat="1" applyFont="1" applyFill="1" applyBorder="1" applyAlignment="1" applyProtection="1">
      <alignment horizontal="center" wrapText="1"/>
      <protection hidden="1"/>
    </xf>
    <xf numFmtId="164" fontId="4" fillId="0" borderId="6" xfId="0" applyNumberFormat="1" applyFont="1" applyFill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45"/>
  <sheetViews>
    <sheetView showGridLines="0" tabSelected="1" workbookViewId="0">
      <pane xSplit="6" ySplit="6" topLeftCell="G238" activePane="bottomRight" state="frozen"/>
      <selection pane="topRight" activeCell="G1" sqref="G1"/>
      <selection pane="bottomLeft" activeCell="A7" sqref="A7"/>
      <selection pane="bottomRight" activeCell="R242" sqref="R242"/>
    </sheetView>
  </sheetViews>
  <sheetFormatPr defaultColWidth="9.140625" defaultRowHeight="15" x14ac:dyDescent="0.25"/>
  <cols>
    <col min="1" max="1" width="9.140625" style="1" customWidth="1"/>
    <col min="2" max="2" width="8.140625" style="1" customWidth="1"/>
    <col min="3" max="3" width="9.140625" style="1" customWidth="1"/>
    <col min="4" max="4" width="21.28515625" style="1" customWidth="1"/>
    <col min="5" max="5" width="6.28515625" style="1" hidden="1" customWidth="1"/>
    <col min="6" max="6" width="9.42578125" style="1" customWidth="1"/>
    <col min="7" max="7" width="20.42578125" style="1" customWidth="1"/>
    <col min="8" max="8" width="21.140625" style="1" customWidth="1"/>
    <col min="9" max="12" width="0" style="1" hidden="1" customWidth="1"/>
    <col min="13" max="13" width="17.28515625" style="1" bestFit="1" customWidth="1"/>
    <col min="14" max="14" width="22.5703125" style="1" customWidth="1"/>
    <col min="15" max="15" width="20.140625" style="22" customWidth="1"/>
    <col min="16" max="16" width="16.85546875" style="1" customWidth="1"/>
    <col min="17" max="17" width="23.140625" style="1" customWidth="1"/>
    <col min="18" max="18" width="64.42578125" style="36" customWidth="1"/>
    <col min="19" max="239" width="9.140625" style="1" customWidth="1"/>
    <col min="240" max="16384" width="9.140625" style="1"/>
  </cols>
  <sheetData>
    <row r="1" spans="1:53" ht="49.5" customHeight="1" x14ac:dyDescent="0.25">
      <c r="A1" s="59" t="s">
        <v>22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53" s="3" customFormat="1" ht="21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8"/>
      <c r="P2" s="2"/>
      <c r="Q2" s="2"/>
      <c r="R2" s="30" t="s">
        <v>14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49.5" customHeight="1" x14ac:dyDescent="0.25">
      <c r="A3" s="67" t="s">
        <v>3</v>
      </c>
      <c r="B3" s="68"/>
      <c r="C3" s="68"/>
      <c r="D3" s="68"/>
      <c r="E3" s="68"/>
      <c r="F3" s="69"/>
      <c r="G3" s="60" t="s">
        <v>4</v>
      </c>
      <c r="H3" s="60" t="s">
        <v>5</v>
      </c>
      <c r="I3" s="4"/>
      <c r="J3" s="4"/>
      <c r="K3" s="4"/>
      <c r="L3" s="4"/>
      <c r="M3" s="60" t="s">
        <v>0</v>
      </c>
      <c r="N3" s="61" t="s">
        <v>6</v>
      </c>
      <c r="O3" s="61"/>
      <c r="P3" s="63" t="s">
        <v>15</v>
      </c>
      <c r="Q3" s="63"/>
      <c r="R3" s="62" t="s">
        <v>16</v>
      </c>
    </row>
    <row r="4" spans="1:53" ht="16.5" customHeight="1" x14ac:dyDescent="0.25">
      <c r="A4" s="70"/>
      <c r="B4" s="71"/>
      <c r="C4" s="71"/>
      <c r="D4" s="71"/>
      <c r="E4" s="71"/>
      <c r="F4" s="72"/>
      <c r="G4" s="60"/>
      <c r="H4" s="60"/>
      <c r="I4" s="10" t="s">
        <v>2</v>
      </c>
      <c r="J4" s="10" t="s">
        <v>1</v>
      </c>
      <c r="K4" s="10"/>
      <c r="L4" s="10"/>
      <c r="M4" s="60"/>
      <c r="N4" s="61"/>
      <c r="O4" s="61"/>
      <c r="P4" s="63"/>
      <c r="Q4" s="63"/>
      <c r="R4" s="62"/>
    </row>
    <row r="5" spans="1:53" ht="21.75" customHeight="1" x14ac:dyDescent="0.25">
      <c r="A5" s="73"/>
      <c r="B5" s="74"/>
      <c r="C5" s="74"/>
      <c r="D5" s="74"/>
      <c r="E5" s="74"/>
      <c r="F5" s="75"/>
      <c r="G5" s="60"/>
      <c r="H5" s="60"/>
      <c r="I5" s="11"/>
      <c r="J5" s="11"/>
      <c r="K5" s="11"/>
      <c r="L5" s="11"/>
      <c r="M5" s="60"/>
      <c r="N5" s="12" t="s">
        <v>7</v>
      </c>
      <c r="O5" s="19" t="s">
        <v>8</v>
      </c>
      <c r="P5" s="12" t="s">
        <v>7</v>
      </c>
      <c r="Q5" s="13" t="s">
        <v>8</v>
      </c>
      <c r="R5" s="62"/>
    </row>
    <row r="6" spans="1:53" ht="15" customHeight="1" x14ac:dyDescent="0.25">
      <c r="A6" s="76">
        <v>1</v>
      </c>
      <c r="B6" s="77"/>
      <c r="C6" s="77"/>
      <c r="D6" s="77"/>
      <c r="E6" s="77"/>
      <c r="F6" s="78"/>
      <c r="G6" s="4">
        <v>2</v>
      </c>
      <c r="H6" s="4">
        <v>3</v>
      </c>
      <c r="I6" s="5"/>
      <c r="J6" s="5"/>
      <c r="K6" s="5"/>
      <c r="L6" s="5"/>
      <c r="M6" s="4">
        <v>4</v>
      </c>
      <c r="N6" s="6" t="s">
        <v>9</v>
      </c>
      <c r="O6" s="20" t="s">
        <v>10</v>
      </c>
      <c r="P6" s="6" t="s">
        <v>11</v>
      </c>
      <c r="Q6" s="6" t="s">
        <v>12</v>
      </c>
      <c r="R6" s="31">
        <v>9</v>
      </c>
    </row>
    <row r="7" spans="1:53" s="22" customFormat="1" ht="41.25" customHeight="1" x14ac:dyDescent="0.25">
      <c r="A7" s="79" t="s">
        <v>61</v>
      </c>
      <c r="B7" s="57"/>
      <c r="C7" s="57"/>
      <c r="D7" s="57"/>
      <c r="E7" s="57"/>
      <c r="F7" s="58"/>
      <c r="G7" s="8">
        <v>3650794500</v>
      </c>
      <c r="H7" s="8">
        <v>4033299990.8000002</v>
      </c>
      <c r="I7" s="8">
        <v>0</v>
      </c>
      <c r="J7" s="8">
        <v>3860131003.98</v>
      </c>
      <c r="K7" s="8">
        <v>0</v>
      </c>
      <c r="L7" s="8">
        <v>52219040.649999999</v>
      </c>
      <c r="M7" s="8">
        <v>3807911963.3299999</v>
      </c>
      <c r="N7" s="8">
        <f>M7-G7</f>
        <v>157117463.32999992</v>
      </c>
      <c r="O7" s="8">
        <f>M7/G7</f>
        <v>1.0430365125536374</v>
      </c>
      <c r="P7" s="8">
        <f>M7-H7</f>
        <v>-225388027.47000027</v>
      </c>
      <c r="Q7" s="9">
        <f>M7/H7</f>
        <v>0.94411820891475651</v>
      </c>
      <c r="R7" s="32"/>
    </row>
    <row r="8" spans="1:53" ht="42" customHeight="1" x14ac:dyDescent="0.25">
      <c r="A8" s="80" t="s">
        <v>20</v>
      </c>
      <c r="B8" s="53"/>
      <c r="C8" s="53"/>
      <c r="D8" s="53"/>
      <c r="E8" s="53"/>
      <c r="F8" s="54"/>
      <c r="G8" s="24">
        <f>G9+G10</f>
        <v>2369400</v>
      </c>
      <c r="H8" s="24">
        <f t="shared" ref="H8:M8" si="0">H9+H10</f>
        <v>4352449.42</v>
      </c>
      <c r="I8" s="24">
        <f t="shared" si="0"/>
        <v>0</v>
      </c>
      <c r="J8" s="24">
        <f t="shared" si="0"/>
        <v>4352360</v>
      </c>
      <c r="K8" s="24">
        <f t="shared" si="0"/>
        <v>0</v>
      </c>
      <c r="L8" s="24">
        <f t="shared" si="0"/>
        <v>0</v>
      </c>
      <c r="M8" s="24">
        <f t="shared" si="0"/>
        <v>4352360</v>
      </c>
      <c r="N8" s="24">
        <f t="shared" ref="N8:N69" si="1">M8-G8</f>
        <v>1982960</v>
      </c>
      <c r="O8" s="25">
        <f>M8/G8</f>
        <v>1.836903857516671</v>
      </c>
      <c r="P8" s="24">
        <f t="shared" ref="P8:P69" si="2">M8-H8</f>
        <v>-89.419999999925494</v>
      </c>
      <c r="Q8" s="25">
        <f t="shared" ref="Q8:Q69" si="3">M8/H8</f>
        <v>0.99997945524660459</v>
      </c>
      <c r="R8" s="26"/>
    </row>
    <row r="9" spans="1:53" ht="89.25" customHeight="1" x14ac:dyDescent="0.25">
      <c r="A9" s="81" t="s">
        <v>62</v>
      </c>
      <c r="B9" s="82"/>
      <c r="C9" s="82"/>
      <c r="D9" s="82"/>
      <c r="E9" s="82"/>
      <c r="F9" s="83"/>
      <c r="G9" s="23">
        <v>342300</v>
      </c>
      <c r="H9" s="23">
        <v>342333.33</v>
      </c>
      <c r="I9" s="23">
        <v>0</v>
      </c>
      <c r="J9" s="23">
        <v>342333.33</v>
      </c>
      <c r="K9" s="23">
        <v>0</v>
      </c>
      <c r="L9" s="23">
        <v>0</v>
      </c>
      <c r="M9" s="23">
        <v>342333.33</v>
      </c>
      <c r="N9" s="23">
        <f t="shared" si="1"/>
        <v>33.330000000016298</v>
      </c>
      <c r="O9" s="17">
        <f t="shared" ref="O9:O69" si="4">M9/G9</f>
        <v>1.0000973707274321</v>
      </c>
      <c r="P9" s="23">
        <f t="shared" si="2"/>
        <v>0</v>
      </c>
      <c r="Q9" s="17">
        <f t="shared" si="3"/>
        <v>1</v>
      </c>
      <c r="R9" s="14"/>
    </row>
    <row r="10" spans="1:53" ht="90" customHeight="1" x14ac:dyDescent="0.25">
      <c r="A10" s="81" t="s">
        <v>63</v>
      </c>
      <c r="B10" s="82"/>
      <c r="C10" s="82"/>
      <c r="D10" s="82"/>
      <c r="E10" s="82"/>
      <c r="F10" s="83"/>
      <c r="G10" s="23">
        <v>2027100</v>
      </c>
      <c r="H10" s="23">
        <v>4010116.09</v>
      </c>
      <c r="I10" s="23">
        <v>0</v>
      </c>
      <c r="J10" s="23">
        <v>4010026.67</v>
      </c>
      <c r="K10" s="23">
        <v>0</v>
      </c>
      <c r="L10" s="23">
        <v>0</v>
      </c>
      <c r="M10" s="23">
        <v>4010026.67</v>
      </c>
      <c r="N10" s="23">
        <f t="shared" si="1"/>
        <v>1982926.67</v>
      </c>
      <c r="O10" s="17">
        <f>M10/G10</f>
        <v>1.9782086083567658</v>
      </c>
      <c r="P10" s="23">
        <f t="shared" si="2"/>
        <v>-89.419999999925494</v>
      </c>
      <c r="Q10" s="17">
        <f t="shared" si="3"/>
        <v>0.99997770139367714</v>
      </c>
      <c r="R10" s="14" t="s">
        <v>267</v>
      </c>
    </row>
    <row r="11" spans="1:53" ht="45.75" customHeight="1" x14ac:dyDescent="0.25">
      <c r="A11" s="80" t="s">
        <v>21</v>
      </c>
      <c r="B11" s="53"/>
      <c r="C11" s="53"/>
      <c r="D11" s="53"/>
      <c r="E11" s="53"/>
      <c r="F11" s="54"/>
      <c r="G11" s="24">
        <f>G12</f>
        <v>0</v>
      </c>
      <c r="H11" s="24">
        <f t="shared" ref="H11:M11" si="5">H12</f>
        <v>9994200</v>
      </c>
      <c r="I11" s="24">
        <f t="shared" si="5"/>
        <v>0</v>
      </c>
      <c r="J11" s="24">
        <f t="shared" si="5"/>
        <v>10105716.58</v>
      </c>
      <c r="K11" s="24">
        <f t="shared" si="5"/>
        <v>0</v>
      </c>
      <c r="L11" s="24">
        <f t="shared" si="5"/>
        <v>111516.58</v>
      </c>
      <c r="M11" s="24">
        <f t="shared" si="5"/>
        <v>9994200</v>
      </c>
      <c r="N11" s="24">
        <f t="shared" si="1"/>
        <v>9994200</v>
      </c>
      <c r="O11" s="29" t="s">
        <v>13</v>
      </c>
      <c r="P11" s="24">
        <f t="shared" si="2"/>
        <v>0</v>
      </c>
      <c r="Q11" s="25">
        <f t="shared" si="3"/>
        <v>1</v>
      </c>
      <c r="R11" s="26"/>
    </row>
    <row r="12" spans="1:53" ht="73.5" customHeight="1" x14ac:dyDescent="0.25">
      <c r="A12" s="55" t="s">
        <v>64</v>
      </c>
      <c r="B12" s="50"/>
      <c r="C12" s="50"/>
      <c r="D12" s="50"/>
      <c r="E12" s="50"/>
      <c r="F12" s="51"/>
      <c r="G12" s="23">
        <v>0</v>
      </c>
      <c r="H12" s="23">
        <v>9994200</v>
      </c>
      <c r="I12" s="23">
        <v>0</v>
      </c>
      <c r="J12" s="23">
        <v>10105716.58</v>
      </c>
      <c r="K12" s="23">
        <v>0</v>
      </c>
      <c r="L12" s="23">
        <v>111516.58</v>
      </c>
      <c r="M12" s="23">
        <v>9994200</v>
      </c>
      <c r="N12" s="23">
        <f t="shared" si="1"/>
        <v>9994200</v>
      </c>
      <c r="O12" s="21" t="s">
        <v>13</v>
      </c>
      <c r="P12" s="23">
        <f>M12-H12</f>
        <v>0</v>
      </c>
      <c r="Q12" s="17">
        <f t="shared" si="3"/>
        <v>1</v>
      </c>
      <c r="R12" s="15" t="s">
        <v>295</v>
      </c>
      <c r="S12" s="48"/>
    </row>
    <row r="13" spans="1:53" ht="36.75" customHeight="1" x14ac:dyDescent="0.25">
      <c r="A13" s="80" t="s">
        <v>244</v>
      </c>
      <c r="B13" s="53"/>
      <c r="C13" s="53"/>
      <c r="D13" s="53"/>
      <c r="E13" s="53"/>
      <c r="F13" s="54"/>
      <c r="G13" s="24">
        <v>1450039300</v>
      </c>
      <c r="H13" s="24">
        <v>1537430868.1600001</v>
      </c>
      <c r="I13" s="24">
        <v>0</v>
      </c>
      <c r="J13" s="24">
        <v>1556130179.8099999</v>
      </c>
      <c r="K13" s="24">
        <v>0</v>
      </c>
      <c r="L13" s="24">
        <v>49697902.149999999</v>
      </c>
      <c r="M13" s="24">
        <v>1506432277.6600001</v>
      </c>
      <c r="N13" s="24">
        <f t="shared" si="1"/>
        <v>56392977.660000086</v>
      </c>
      <c r="O13" s="25">
        <f t="shared" si="4"/>
        <v>1.0388906546601875</v>
      </c>
      <c r="P13" s="24">
        <f t="shared" si="2"/>
        <v>-30998590.5</v>
      </c>
      <c r="Q13" s="25">
        <f t="shared" si="3"/>
        <v>0.97983740853525392</v>
      </c>
      <c r="R13" s="26"/>
    </row>
    <row r="14" spans="1:53" ht="63" customHeight="1" x14ac:dyDescent="0.25">
      <c r="A14" s="55" t="s">
        <v>65</v>
      </c>
      <c r="B14" s="50"/>
      <c r="C14" s="50"/>
      <c r="D14" s="50"/>
      <c r="E14" s="50"/>
      <c r="F14" s="51"/>
      <c r="G14" s="23">
        <v>788787200</v>
      </c>
      <c r="H14" s="23">
        <v>728645174.10000002</v>
      </c>
      <c r="I14" s="23">
        <v>0</v>
      </c>
      <c r="J14" s="23">
        <v>746501006.30999994</v>
      </c>
      <c r="K14" s="23">
        <v>0</v>
      </c>
      <c r="L14" s="23">
        <v>48759267.990000002</v>
      </c>
      <c r="M14" s="23">
        <v>697741738.32000005</v>
      </c>
      <c r="N14" s="23">
        <f t="shared" si="1"/>
        <v>-91045461.679999948</v>
      </c>
      <c r="O14" s="17">
        <f t="shared" si="4"/>
        <v>0.88457538144635217</v>
      </c>
      <c r="P14" s="23">
        <f t="shared" si="2"/>
        <v>-30903435.779999971</v>
      </c>
      <c r="Q14" s="17">
        <f t="shared" si="3"/>
        <v>0.95758781245182756</v>
      </c>
      <c r="R14" s="15" t="s">
        <v>296</v>
      </c>
      <c r="S14" s="48"/>
    </row>
    <row r="15" spans="1:53" ht="60" x14ac:dyDescent="0.25">
      <c r="A15" s="55" t="s">
        <v>66</v>
      </c>
      <c r="B15" s="50"/>
      <c r="C15" s="50"/>
      <c r="D15" s="50"/>
      <c r="E15" s="50"/>
      <c r="F15" s="51"/>
      <c r="G15" s="23">
        <v>661252100</v>
      </c>
      <c r="H15" s="23">
        <v>783057273</v>
      </c>
      <c r="I15" s="23">
        <v>0</v>
      </c>
      <c r="J15" s="23">
        <v>783995907.15999997</v>
      </c>
      <c r="K15" s="23">
        <v>0</v>
      </c>
      <c r="L15" s="23">
        <v>938634.16</v>
      </c>
      <c r="M15" s="23">
        <v>783057273</v>
      </c>
      <c r="N15" s="23">
        <f t="shared" si="1"/>
        <v>121805173</v>
      </c>
      <c r="O15" s="17">
        <f t="shared" si="4"/>
        <v>1.1842038354207116</v>
      </c>
      <c r="P15" s="23">
        <f t="shared" si="2"/>
        <v>0</v>
      </c>
      <c r="Q15" s="17">
        <f t="shared" si="3"/>
        <v>1</v>
      </c>
      <c r="R15" s="15" t="s">
        <v>253</v>
      </c>
      <c r="S15" s="48"/>
    </row>
    <row r="16" spans="1:53" ht="54" customHeight="1" x14ac:dyDescent="0.25">
      <c r="A16" s="49" t="s">
        <v>67</v>
      </c>
      <c r="B16" s="50"/>
      <c r="C16" s="50"/>
      <c r="D16" s="50"/>
      <c r="E16" s="50"/>
      <c r="F16" s="51"/>
      <c r="G16" s="23">
        <v>0</v>
      </c>
      <c r="H16" s="23">
        <v>25728421.059999999</v>
      </c>
      <c r="I16" s="23">
        <v>0</v>
      </c>
      <c r="J16" s="23">
        <v>25633266.34</v>
      </c>
      <c r="K16" s="23">
        <v>0</v>
      </c>
      <c r="L16" s="23">
        <v>0</v>
      </c>
      <c r="M16" s="23">
        <v>25633266.34</v>
      </c>
      <c r="N16" s="23">
        <f t="shared" si="1"/>
        <v>25633266.34</v>
      </c>
      <c r="O16" s="21" t="s">
        <v>13</v>
      </c>
      <c r="P16" s="23">
        <f t="shared" si="2"/>
        <v>-95154.719999998808</v>
      </c>
      <c r="Q16" s="17">
        <f t="shared" si="3"/>
        <v>0.99630157172186773</v>
      </c>
      <c r="R16" s="15" t="s">
        <v>248</v>
      </c>
    </row>
    <row r="17" spans="1:19" ht="66.75" customHeight="1" x14ac:dyDescent="0.25">
      <c r="A17" s="52" t="s">
        <v>23</v>
      </c>
      <c r="B17" s="53"/>
      <c r="C17" s="53"/>
      <c r="D17" s="53"/>
      <c r="E17" s="53"/>
      <c r="F17" s="54"/>
      <c r="G17" s="24">
        <f>G18</f>
        <v>22966600</v>
      </c>
      <c r="H17" s="24">
        <f t="shared" ref="H17:M17" si="6">H18</f>
        <v>22966600</v>
      </c>
      <c r="I17" s="24">
        <f t="shared" si="6"/>
        <v>0</v>
      </c>
      <c r="J17" s="24">
        <f t="shared" si="6"/>
        <v>17614270.609999999</v>
      </c>
      <c r="K17" s="24">
        <f t="shared" si="6"/>
        <v>0</v>
      </c>
      <c r="L17" s="24">
        <f t="shared" si="6"/>
        <v>201331.3</v>
      </c>
      <c r="M17" s="24">
        <f t="shared" si="6"/>
        <v>17412939.309999999</v>
      </c>
      <c r="N17" s="24">
        <f t="shared" si="1"/>
        <v>-5553660.6900000013</v>
      </c>
      <c r="O17" s="25">
        <f t="shared" si="4"/>
        <v>0.75818533479052186</v>
      </c>
      <c r="P17" s="24">
        <f t="shared" si="2"/>
        <v>-5553660.6900000013</v>
      </c>
      <c r="Q17" s="25">
        <f t="shared" si="3"/>
        <v>0.75818533479052186</v>
      </c>
      <c r="R17" s="26"/>
    </row>
    <row r="18" spans="1:19" ht="63" customHeight="1" x14ac:dyDescent="0.25">
      <c r="A18" s="55" t="s">
        <v>68</v>
      </c>
      <c r="B18" s="50"/>
      <c r="C18" s="50"/>
      <c r="D18" s="50"/>
      <c r="E18" s="50"/>
      <c r="F18" s="51"/>
      <c r="G18" s="23">
        <v>22966600</v>
      </c>
      <c r="H18" s="23">
        <v>22966600</v>
      </c>
      <c r="I18" s="23">
        <v>0</v>
      </c>
      <c r="J18" s="23">
        <v>17614270.609999999</v>
      </c>
      <c r="K18" s="23">
        <v>0</v>
      </c>
      <c r="L18" s="23">
        <v>201331.3</v>
      </c>
      <c r="M18" s="23">
        <v>17412939.309999999</v>
      </c>
      <c r="N18" s="23">
        <f t="shared" si="1"/>
        <v>-5553660.6900000013</v>
      </c>
      <c r="O18" s="17">
        <f t="shared" si="4"/>
        <v>0.75818533479052186</v>
      </c>
      <c r="P18" s="23">
        <f t="shared" si="2"/>
        <v>-5553660.6900000013</v>
      </c>
      <c r="Q18" s="17">
        <f t="shared" si="3"/>
        <v>0.75818533479052186</v>
      </c>
      <c r="R18" s="14" t="s">
        <v>268</v>
      </c>
    </row>
    <row r="19" spans="1:19" ht="83.25" customHeight="1" x14ac:dyDescent="0.25">
      <c r="A19" s="52" t="s">
        <v>24</v>
      </c>
      <c r="B19" s="53"/>
      <c r="C19" s="53"/>
      <c r="D19" s="53"/>
      <c r="E19" s="53"/>
      <c r="F19" s="54"/>
      <c r="G19" s="24">
        <v>6951200</v>
      </c>
      <c r="H19" s="24">
        <v>7423800</v>
      </c>
      <c r="I19" s="24">
        <v>0</v>
      </c>
      <c r="J19" s="24">
        <v>7459442.5800000001</v>
      </c>
      <c r="K19" s="24">
        <v>0</v>
      </c>
      <c r="L19" s="24">
        <v>125942.58</v>
      </c>
      <c r="M19" s="24">
        <v>7333500</v>
      </c>
      <c r="N19" s="24">
        <f t="shared" si="1"/>
        <v>382300</v>
      </c>
      <c r="O19" s="25">
        <f t="shared" si="4"/>
        <v>1.0549976982391529</v>
      </c>
      <c r="P19" s="24">
        <f t="shared" si="2"/>
        <v>-90300</v>
      </c>
      <c r="Q19" s="25">
        <f t="shared" si="3"/>
        <v>0.98783641800695066</v>
      </c>
      <c r="R19" s="26"/>
    </row>
    <row r="20" spans="1:19" ht="63.75" customHeight="1" x14ac:dyDescent="0.25">
      <c r="A20" s="49" t="s">
        <v>69</v>
      </c>
      <c r="B20" s="50"/>
      <c r="C20" s="50"/>
      <c r="D20" s="50"/>
      <c r="E20" s="50"/>
      <c r="F20" s="51"/>
      <c r="G20" s="23">
        <v>6951200</v>
      </c>
      <c r="H20" s="23">
        <v>7423800</v>
      </c>
      <c r="I20" s="23">
        <v>0</v>
      </c>
      <c r="J20" s="23">
        <v>7459442.5800000001</v>
      </c>
      <c r="K20" s="23">
        <v>0</v>
      </c>
      <c r="L20" s="23">
        <v>125942.58</v>
      </c>
      <c r="M20" s="23">
        <v>7333500</v>
      </c>
      <c r="N20" s="23">
        <f t="shared" si="1"/>
        <v>382300</v>
      </c>
      <c r="O20" s="37">
        <f t="shared" si="4"/>
        <v>1.0549976982391529</v>
      </c>
      <c r="P20" s="23">
        <f t="shared" si="2"/>
        <v>-90300</v>
      </c>
      <c r="Q20" s="17">
        <f t="shared" si="3"/>
        <v>0.98783641800695066</v>
      </c>
      <c r="R20" s="16" t="s">
        <v>265</v>
      </c>
    </row>
    <row r="21" spans="1:19" ht="43.5" customHeight="1" x14ac:dyDescent="0.25">
      <c r="A21" s="52" t="s">
        <v>25</v>
      </c>
      <c r="B21" s="53"/>
      <c r="C21" s="53"/>
      <c r="D21" s="53"/>
      <c r="E21" s="53"/>
      <c r="F21" s="54"/>
      <c r="G21" s="24">
        <f>G22+G23+G24</f>
        <v>1488595184.1900001</v>
      </c>
      <c r="H21" s="24">
        <f t="shared" ref="H21:M21" si="7">H22+H23+H24</f>
        <v>1740956144.1700001</v>
      </c>
      <c r="I21" s="24">
        <f t="shared" si="7"/>
        <v>0</v>
      </c>
      <c r="J21" s="24">
        <f t="shared" si="7"/>
        <v>1569551648.6500001</v>
      </c>
      <c r="K21" s="24">
        <f t="shared" si="7"/>
        <v>0</v>
      </c>
      <c r="L21" s="24">
        <f t="shared" si="7"/>
        <v>900000</v>
      </c>
      <c r="M21" s="24">
        <f t="shared" si="7"/>
        <v>1568651648.6500001</v>
      </c>
      <c r="N21" s="24">
        <f t="shared" si="1"/>
        <v>80056464.460000038</v>
      </c>
      <c r="O21" s="25">
        <f t="shared" si="4"/>
        <v>1.0537798760269144</v>
      </c>
      <c r="P21" s="24">
        <f t="shared" si="2"/>
        <v>-172304495.51999998</v>
      </c>
      <c r="Q21" s="25">
        <f t="shared" si="3"/>
        <v>0.90102881333513085</v>
      </c>
      <c r="R21" s="26"/>
    </row>
    <row r="22" spans="1:19" ht="60" x14ac:dyDescent="0.25">
      <c r="A22" s="55" t="s">
        <v>70</v>
      </c>
      <c r="B22" s="50"/>
      <c r="C22" s="50"/>
      <c r="D22" s="50"/>
      <c r="E22" s="50"/>
      <c r="F22" s="51"/>
      <c r="G22" s="23">
        <v>370127784.19</v>
      </c>
      <c r="H22" s="23">
        <v>646690317.16999996</v>
      </c>
      <c r="I22" s="23">
        <v>0</v>
      </c>
      <c r="J22" s="23">
        <v>474535821.64999998</v>
      </c>
      <c r="K22" s="23">
        <v>0</v>
      </c>
      <c r="L22" s="23">
        <v>150000</v>
      </c>
      <c r="M22" s="23">
        <v>474385821.64999998</v>
      </c>
      <c r="N22" s="23">
        <f t="shared" si="1"/>
        <v>104258037.45999998</v>
      </c>
      <c r="O22" s="17">
        <f t="shared" si="4"/>
        <v>1.2816811974495828</v>
      </c>
      <c r="P22" s="23">
        <f t="shared" si="2"/>
        <v>-172304495.51999998</v>
      </c>
      <c r="Q22" s="17">
        <f t="shared" si="3"/>
        <v>0.73355949370940543</v>
      </c>
      <c r="R22" s="15" t="s">
        <v>278</v>
      </c>
      <c r="S22" s="48"/>
    </row>
    <row r="23" spans="1:19" ht="96" customHeight="1" x14ac:dyDescent="0.25">
      <c r="A23" s="55" t="s">
        <v>71</v>
      </c>
      <c r="B23" s="50"/>
      <c r="C23" s="50"/>
      <c r="D23" s="50"/>
      <c r="E23" s="50"/>
      <c r="F23" s="51"/>
      <c r="G23" s="23">
        <v>9109100</v>
      </c>
      <c r="H23" s="23">
        <v>9537200</v>
      </c>
      <c r="I23" s="23">
        <v>0</v>
      </c>
      <c r="J23" s="23">
        <v>9537200</v>
      </c>
      <c r="K23" s="23">
        <v>0</v>
      </c>
      <c r="L23" s="23">
        <v>0</v>
      </c>
      <c r="M23" s="23">
        <v>9537200</v>
      </c>
      <c r="N23" s="23">
        <f t="shared" si="1"/>
        <v>428100</v>
      </c>
      <c r="O23" s="17">
        <f t="shared" si="4"/>
        <v>1.0469969590848711</v>
      </c>
      <c r="P23" s="23">
        <f t="shared" si="2"/>
        <v>0</v>
      </c>
      <c r="Q23" s="17">
        <f t="shared" si="3"/>
        <v>1</v>
      </c>
      <c r="R23" s="14"/>
    </row>
    <row r="24" spans="1:19" ht="67.5" customHeight="1" x14ac:dyDescent="0.25">
      <c r="A24" s="55" t="s">
        <v>72</v>
      </c>
      <c r="B24" s="50"/>
      <c r="C24" s="50"/>
      <c r="D24" s="50"/>
      <c r="E24" s="50"/>
      <c r="F24" s="51"/>
      <c r="G24" s="23">
        <v>1109358300</v>
      </c>
      <c r="H24" s="23">
        <v>1084728627</v>
      </c>
      <c r="I24" s="23">
        <v>0</v>
      </c>
      <c r="J24" s="23">
        <v>1085478627</v>
      </c>
      <c r="K24" s="23">
        <v>0</v>
      </c>
      <c r="L24" s="23">
        <v>750000</v>
      </c>
      <c r="M24" s="23">
        <v>1084728627</v>
      </c>
      <c r="N24" s="23">
        <f t="shared" si="1"/>
        <v>-24629673</v>
      </c>
      <c r="O24" s="17">
        <f t="shared" si="4"/>
        <v>0.97779827040551281</v>
      </c>
      <c r="P24" s="23">
        <f t="shared" si="2"/>
        <v>0</v>
      </c>
      <c r="Q24" s="17">
        <f t="shared" si="3"/>
        <v>1</v>
      </c>
      <c r="R24" s="14"/>
    </row>
    <row r="25" spans="1:19" s="27" customFormat="1" ht="34.5" customHeight="1" x14ac:dyDescent="0.25">
      <c r="A25" s="52" t="s">
        <v>26</v>
      </c>
      <c r="B25" s="53"/>
      <c r="C25" s="53"/>
      <c r="D25" s="53"/>
      <c r="E25" s="53"/>
      <c r="F25" s="54"/>
      <c r="G25" s="24">
        <f>G26+G27+G28+G29</f>
        <v>167821315.81</v>
      </c>
      <c r="H25" s="24">
        <f t="shared" ref="H25:M25" si="8">H26+H27+H28+H29</f>
        <v>156328245</v>
      </c>
      <c r="I25" s="24">
        <f t="shared" si="8"/>
        <v>0</v>
      </c>
      <c r="J25" s="24">
        <f t="shared" si="8"/>
        <v>148594439.08000001</v>
      </c>
      <c r="K25" s="24">
        <f t="shared" si="8"/>
        <v>0</v>
      </c>
      <c r="L25" s="24">
        <f t="shared" si="8"/>
        <v>754436.48</v>
      </c>
      <c r="M25" s="24">
        <f t="shared" si="8"/>
        <v>147840002.59999999</v>
      </c>
      <c r="N25" s="24">
        <f t="shared" si="1"/>
        <v>-19981313.210000008</v>
      </c>
      <c r="O25" s="25">
        <f t="shared" si="4"/>
        <v>0.88093697684612371</v>
      </c>
      <c r="P25" s="24">
        <f t="shared" si="2"/>
        <v>-8488242.400000006</v>
      </c>
      <c r="Q25" s="25">
        <f t="shared" si="3"/>
        <v>0.94570243912096619</v>
      </c>
      <c r="R25" s="26"/>
    </row>
    <row r="26" spans="1:19" ht="125.25" customHeight="1" x14ac:dyDescent="0.25">
      <c r="A26" s="55" t="s">
        <v>73</v>
      </c>
      <c r="B26" s="50"/>
      <c r="C26" s="50"/>
      <c r="D26" s="50"/>
      <c r="E26" s="50"/>
      <c r="F26" s="51"/>
      <c r="G26" s="23">
        <v>10182800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f t="shared" si="1"/>
        <v>-10182800</v>
      </c>
      <c r="O26" s="17">
        <f t="shared" si="4"/>
        <v>0</v>
      </c>
      <c r="P26" s="23">
        <f t="shared" si="2"/>
        <v>0</v>
      </c>
      <c r="Q26" s="21" t="s">
        <v>13</v>
      </c>
      <c r="R26" s="15" t="s">
        <v>247</v>
      </c>
    </row>
    <row r="27" spans="1:19" ht="49.5" customHeight="1" x14ac:dyDescent="0.25">
      <c r="A27" s="55" t="s">
        <v>74</v>
      </c>
      <c r="B27" s="50"/>
      <c r="C27" s="50"/>
      <c r="D27" s="50"/>
      <c r="E27" s="50"/>
      <c r="F27" s="51"/>
      <c r="G27" s="23">
        <v>126438080.81</v>
      </c>
      <c r="H27" s="23">
        <v>120377500</v>
      </c>
      <c r="I27" s="23">
        <v>0</v>
      </c>
      <c r="J27" s="23">
        <v>121084634.87</v>
      </c>
      <c r="K27" s="23">
        <v>0</v>
      </c>
      <c r="L27" s="23">
        <v>707235.88</v>
      </c>
      <c r="M27" s="23">
        <v>120377398.98999999</v>
      </c>
      <c r="N27" s="23">
        <f t="shared" si="1"/>
        <v>-6060681.8200000077</v>
      </c>
      <c r="O27" s="17">
        <f t="shared" si="4"/>
        <v>0.95206600906013861</v>
      </c>
      <c r="P27" s="23">
        <f t="shared" si="2"/>
        <v>-101.01000000536442</v>
      </c>
      <c r="Q27" s="17">
        <f t="shared" si="3"/>
        <v>0.99999916088970109</v>
      </c>
      <c r="R27" s="14"/>
    </row>
    <row r="28" spans="1:19" ht="41.25" customHeight="1" x14ac:dyDescent="0.25">
      <c r="A28" s="55" t="s">
        <v>75</v>
      </c>
      <c r="B28" s="50"/>
      <c r="C28" s="50"/>
      <c r="D28" s="50"/>
      <c r="E28" s="50"/>
      <c r="F28" s="51"/>
      <c r="G28" s="23">
        <v>31200435</v>
      </c>
      <c r="H28" s="23">
        <v>25767945</v>
      </c>
      <c r="I28" s="23">
        <v>0</v>
      </c>
      <c r="J28" s="23">
        <v>20215201.399999999</v>
      </c>
      <c r="K28" s="23">
        <v>0</v>
      </c>
      <c r="L28" s="23">
        <v>0</v>
      </c>
      <c r="M28" s="23">
        <v>20215201.399999999</v>
      </c>
      <c r="N28" s="23">
        <f t="shared" si="1"/>
        <v>-10985233.600000001</v>
      </c>
      <c r="O28" s="17">
        <f t="shared" si="4"/>
        <v>0.64791408837729336</v>
      </c>
      <c r="P28" s="23">
        <f t="shared" si="2"/>
        <v>-5552743.6000000015</v>
      </c>
      <c r="Q28" s="17">
        <f t="shared" si="3"/>
        <v>0.7845096456081383</v>
      </c>
      <c r="R28" s="14" t="s">
        <v>18</v>
      </c>
    </row>
    <row r="29" spans="1:19" ht="51.75" customHeight="1" x14ac:dyDescent="0.25">
      <c r="A29" s="55" t="s">
        <v>76</v>
      </c>
      <c r="B29" s="50"/>
      <c r="C29" s="50"/>
      <c r="D29" s="50"/>
      <c r="E29" s="50"/>
      <c r="F29" s="51"/>
      <c r="G29" s="23">
        <v>0</v>
      </c>
      <c r="H29" s="23">
        <v>10182800</v>
      </c>
      <c r="I29" s="23">
        <v>0</v>
      </c>
      <c r="J29" s="23">
        <v>7294602.8099999996</v>
      </c>
      <c r="K29" s="23">
        <v>0</v>
      </c>
      <c r="L29" s="23">
        <v>47200.6</v>
      </c>
      <c r="M29" s="23">
        <v>7247402.21</v>
      </c>
      <c r="N29" s="23">
        <f t="shared" si="1"/>
        <v>7247402.21</v>
      </c>
      <c r="O29" s="21" t="s">
        <v>13</v>
      </c>
      <c r="P29" s="23">
        <f t="shared" si="2"/>
        <v>-2935397.79</v>
      </c>
      <c r="Q29" s="17">
        <f t="shared" si="3"/>
        <v>0.71172980025140431</v>
      </c>
      <c r="R29" s="14" t="s">
        <v>246</v>
      </c>
    </row>
    <row r="30" spans="1:19" ht="35.25" customHeight="1" x14ac:dyDescent="0.25">
      <c r="A30" s="52" t="s">
        <v>27</v>
      </c>
      <c r="B30" s="53"/>
      <c r="C30" s="53"/>
      <c r="D30" s="53"/>
      <c r="E30" s="53"/>
      <c r="F30" s="54"/>
      <c r="G30" s="24">
        <f>G31</f>
        <v>370000</v>
      </c>
      <c r="H30" s="24">
        <f t="shared" ref="H30:M30" si="9">H31</f>
        <v>515471.59</v>
      </c>
      <c r="I30" s="24">
        <f t="shared" si="9"/>
        <v>0</v>
      </c>
      <c r="J30" s="24">
        <f t="shared" si="9"/>
        <v>446509</v>
      </c>
      <c r="K30" s="24">
        <f t="shared" si="9"/>
        <v>0</v>
      </c>
      <c r="L30" s="24">
        <f t="shared" si="9"/>
        <v>0</v>
      </c>
      <c r="M30" s="24">
        <f t="shared" si="9"/>
        <v>446509</v>
      </c>
      <c r="N30" s="24">
        <f t="shared" si="1"/>
        <v>76509</v>
      </c>
      <c r="O30" s="25">
        <f t="shared" si="4"/>
        <v>1.2067810810810811</v>
      </c>
      <c r="P30" s="24">
        <f t="shared" si="2"/>
        <v>-68962.590000000026</v>
      </c>
      <c r="Q30" s="25">
        <f t="shared" si="3"/>
        <v>0.86621456674265984</v>
      </c>
      <c r="R30" s="26"/>
    </row>
    <row r="31" spans="1:19" ht="45" x14ac:dyDescent="0.25">
      <c r="A31" s="55" t="s">
        <v>77</v>
      </c>
      <c r="B31" s="50"/>
      <c r="C31" s="50"/>
      <c r="D31" s="50"/>
      <c r="E31" s="50"/>
      <c r="F31" s="51"/>
      <c r="G31" s="23">
        <v>370000</v>
      </c>
      <c r="H31" s="23">
        <v>515471.59</v>
      </c>
      <c r="I31" s="23">
        <v>0</v>
      </c>
      <c r="J31" s="23">
        <v>446509</v>
      </c>
      <c r="K31" s="23">
        <v>0</v>
      </c>
      <c r="L31" s="23">
        <v>0</v>
      </c>
      <c r="M31" s="23">
        <v>446509</v>
      </c>
      <c r="N31" s="23">
        <f t="shared" si="1"/>
        <v>76509</v>
      </c>
      <c r="O31" s="17">
        <f t="shared" si="4"/>
        <v>1.2067810810810811</v>
      </c>
      <c r="P31" s="23">
        <f t="shared" si="2"/>
        <v>-68962.590000000026</v>
      </c>
      <c r="Q31" s="17">
        <f t="shared" si="3"/>
        <v>0.86621456674265984</v>
      </c>
      <c r="R31" s="14" t="s">
        <v>250</v>
      </c>
    </row>
    <row r="32" spans="1:19" ht="47.25" customHeight="1" x14ac:dyDescent="0.25">
      <c r="A32" s="52" t="s">
        <v>28</v>
      </c>
      <c r="B32" s="53"/>
      <c r="C32" s="53"/>
      <c r="D32" s="53"/>
      <c r="E32" s="53"/>
      <c r="F32" s="54"/>
      <c r="G32" s="24">
        <f>G33+G34</f>
        <v>102864500</v>
      </c>
      <c r="H32" s="24">
        <f t="shared" ref="H32:M32" si="10">H33+H34</f>
        <v>101337300</v>
      </c>
      <c r="I32" s="24">
        <f t="shared" si="10"/>
        <v>0</v>
      </c>
      <c r="J32" s="24">
        <f t="shared" si="10"/>
        <v>100026738.65000001</v>
      </c>
      <c r="K32" s="24">
        <f t="shared" si="10"/>
        <v>0</v>
      </c>
      <c r="L32" s="24">
        <f t="shared" si="10"/>
        <v>219105.4</v>
      </c>
      <c r="M32" s="24">
        <f t="shared" si="10"/>
        <v>99807633.25</v>
      </c>
      <c r="N32" s="24">
        <f t="shared" si="1"/>
        <v>-3056866.75</v>
      </c>
      <c r="O32" s="25">
        <f t="shared" si="4"/>
        <v>0.97028258777323562</v>
      </c>
      <c r="P32" s="24">
        <f t="shared" si="2"/>
        <v>-1529666.75</v>
      </c>
      <c r="Q32" s="25">
        <f t="shared" si="3"/>
        <v>0.98490519532294629</v>
      </c>
      <c r="R32" s="26"/>
    </row>
    <row r="33" spans="1:19" ht="52.5" customHeight="1" x14ac:dyDescent="0.25">
      <c r="A33" s="55" t="s">
        <v>78</v>
      </c>
      <c r="B33" s="50"/>
      <c r="C33" s="50"/>
      <c r="D33" s="50"/>
      <c r="E33" s="50"/>
      <c r="F33" s="51"/>
      <c r="G33" s="23">
        <v>102864500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f t="shared" si="1"/>
        <v>-102864500</v>
      </c>
      <c r="O33" s="17">
        <f t="shared" si="4"/>
        <v>0</v>
      </c>
      <c r="P33" s="23">
        <f t="shared" si="2"/>
        <v>0</v>
      </c>
      <c r="Q33" s="38" t="s">
        <v>13</v>
      </c>
      <c r="R33" s="14" t="s">
        <v>264</v>
      </c>
    </row>
    <row r="34" spans="1:19" ht="47.25" customHeight="1" x14ac:dyDescent="0.25">
      <c r="A34" s="55" t="s">
        <v>78</v>
      </c>
      <c r="B34" s="50"/>
      <c r="C34" s="50"/>
      <c r="D34" s="50"/>
      <c r="E34" s="50"/>
      <c r="F34" s="51"/>
      <c r="G34" s="23">
        <v>0</v>
      </c>
      <c r="H34" s="23">
        <v>101337300</v>
      </c>
      <c r="I34" s="23">
        <v>0</v>
      </c>
      <c r="J34" s="23">
        <v>100026738.65000001</v>
      </c>
      <c r="K34" s="23">
        <v>0</v>
      </c>
      <c r="L34" s="23">
        <v>219105.4</v>
      </c>
      <c r="M34" s="23">
        <v>99807633.25</v>
      </c>
      <c r="N34" s="23">
        <f t="shared" si="1"/>
        <v>99807633.25</v>
      </c>
      <c r="O34" s="38" t="s">
        <v>13</v>
      </c>
      <c r="P34" s="23">
        <f t="shared" si="2"/>
        <v>-1529666.75</v>
      </c>
      <c r="Q34" s="17">
        <f t="shared" si="3"/>
        <v>0.98490519532294629</v>
      </c>
      <c r="R34" s="14" t="s">
        <v>264</v>
      </c>
    </row>
    <row r="35" spans="1:19" ht="31.5" customHeight="1" x14ac:dyDescent="0.25">
      <c r="A35" s="52" t="s">
        <v>29</v>
      </c>
      <c r="B35" s="53"/>
      <c r="C35" s="53"/>
      <c r="D35" s="53"/>
      <c r="E35" s="53"/>
      <c r="F35" s="54"/>
      <c r="G35" s="24">
        <v>252996700</v>
      </c>
      <c r="H35" s="24">
        <v>280536729.63</v>
      </c>
      <c r="I35" s="24">
        <v>0</v>
      </c>
      <c r="J35" s="24">
        <v>277129985.02999997</v>
      </c>
      <c r="K35" s="24">
        <v>0</v>
      </c>
      <c r="L35" s="24">
        <v>0</v>
      </c>
      <c r="M35" s="24">
        <v>277129985.02999997</v>
      </c>
      <c r="N35" s="24">
        <f t="shared" si="1"/>
        <v>24133285.029999971</v>
      </c>
      <c r="O35" s="25">
        <f t="shared" si="4"/>
        <v>1.0953897225932194</v>
      </c>
      <c r="P35" s="24">
        <f t="shared" si="2"/>
        <v>-3406744.6000000238</v>
      </c>
      <c r="Q35" s="25">
        <f t="shared" si="3"/>
        <v>0.9878563330923078</v>
      </c>
      <c r="R35" s="26"/>
    </row>
    <row r="36" spans="1:19" ht="60" x14ac:dyDescent="0.25">
      <c r="A36" s="55" t="s">
        <v>79</v>
      </c>
      <c r="B36" s="50"/>
      <c r="C36" s="50"/>
      <c r="D36" s="50"/>
      <c r="E36" s="50"/>
      <c r="F36" s="51"/>
      <c r="G36" s="23">
        <v>252996700</v>
      </c>
      <c r="H36" s="23">
        <v>280536729.63</v>
      </c>
      <c r="I36" s="23">
        <v>0</v>
      </c>
      <c r="J36" s="23">
        <v>277129985.02999997</v>
      </c>
      <c r="K36" s="23">
        <v>0</v>
      </c>
      <c r="L36" s="23">
        <v>0</v>
      </c>
      <c r="M36" s="23">
        <v>277129985.02999997</v>
      </c>
      <c r="N36" s="23">
        <f t="shared" si="1"/>
        <v>24133285.029999971</v>
      </c>
      <c r="O36" s="17">
        <f t="shared" si="4"/>
        <v>1.0953897225932194</v>
      </c>
      <c r="P36" s="23">
        <f t="shared" si="2"/>
        <v>-3406744.6000000238</v>
      </c>
      <c r="Q36" s="17">
        <f t="shared" si="3"/>
        <v>0.9878563330923078</v>
      </c>
      <c r="R36" s="15" t="s">
        <v>253</v>
      </c>
      <c r="S36" s="48"/>
    </row>
    <row r="37" spans="1:19" ht="40.5" customHeight="1" x14ac:dyDescent="0.25">
      <c r="A37" s="52" t="s">
        <v>30</v>
      </c>
      <c r="B37" s="53"/>
      <c r="C37" s="53"/>
      <c r="D37" s="53"/>
      <c r="E37" s="53"/>
      <c r="F37" s="54"/>
      <c r="G37" s="24">
        <v>370000</v>
      </c>
      <c r="H37" s="24">
        <v>362765.71</v>
      </c>
      <c r="I37" s="24">
        <v>0</v>
      </c>
      <c r="J37" s="24">
        <v>193638.5</v>
      </c>
      <c r="K37" s="24">
        <v>0</v>
      </c>
      <c r="L37" s="24">
        <v>0</v>
      </c>
      <c r="M37" s="24">
        <v>193638.5</v>
      </c>
      <c r="N37" s="24">
        <f t="shared" si="1"/>
        <v>-176361.5</v>
      </c>
      <c r="O37" s="25">
        <f t="shared" si="4"/>
        <v>0.52334729729729734</v>
      </c>
      <c r="P37" s="24">
        <f t="shared" si="2"/>
        <v>-169127.21000000002</v>
      </c>
      <c r="Q37" s="25">
        <f t="shared" si="3"/>
        <v>0.53378391248720836</v>
      </c>
      <c r="R37" s="28"/>
    </row>
    <row r="38" spans="1:19" s="22" customFormat="1" ht="60.75" customHeight="1" x14ac:dyDescent="0.25">
      <c r="A38" s="84" t="s">
        <v>80</v>
      </c>
      <c r="B38" s="85"/>
      <c r="C38" s="85"/>
      <c r="D38" s="85"/>
      <c r="E38" s="85"/>
      <c r="F38" s="86"/>
      <c r="G38" s="23">
        <v>370000</v>
      </c>
      <c r="H38" s="23">
        <v>362765.71</v>
      </c>
      <c r="I38" s="23">
        <v>0</v>
      </c>
      <c r="J38" s="23">
        <v>193638.5</v>
      </c>
      <c r="K38" s="23">
        <v>0</v>
      </c>
      <c r="L38" s="23">
        <v>0</v>
      </c>
      <c r="M38" s="23">
        <v>193638.5</v>
      </c>
      <c r="N38" s="23">
        <f t="shared" si="1"/>
        <v>-176361.5</v>
      </c>
      <c r="O38" s="17">
        <f t="shared" si="4"/>
        <v>0.52334729729729734</v>
      </c>
      <c r="P38" s="23">
        <f t="shared" si="2"/>
        <v>-169127.21000000002</v>
      </c>
      <c r="Q38" s="17">
        <f t="shared" si="3"/>
        <v>0.53378391248720836</v>
      </c>
      <c r="R38" s="16" t="s">
        <v>249</v>
      </c>
    </row>
    <row r="39" spans="1:19" ht="52.5" customHeight="1" x14ac:dyDescent="0.25">
      <c r="A39" s="52" t="s">
        <v>31</v>
      </c>
      <c r="B39" s="53"/>
      <c r="C39" s="53"/>
      <c r="D39" s="53"/>
      <c r="E39" s="53"/>
      <c r="F39" s="54"/>
      <c r="G39" s="24">
        <f>G40+G41+G42</f>
        <v>62891200</v>
      </c>
      <c r="H39" s="24">
        <f t="shared" ref="H39:M39" si="11">H40+H41+H42</f>
        <v>75232765.049999997</v>
      </c>
      <c r="I39" s="24">
        <f t="shared" si="11"/>
        <v>0</v>
      </c>
      <c r="J39" s="24">
        <f t="shared" si="11"/>
        <v>72661139.789999992</v>
      </c>
      <c r="K39" s="24">
        <f t="shared" si="11"/>
        <v>0</v>
      </c>
      <c r="L39" s="24">
        <f t="shared" si="11"/>
        <v>49049.049999999996</v>
      </c>
      <c r="M39" s="24">
        <f t="shared" si="11"/>
        <v>72612090.74000001</v>
      </c>
      <c r="N39" s="24">
        <f t="shared" si="1"/>
        <v>9720890.7400000095</v>
      </c>
      <c r="O39" s="25">
        <f t="shared" si="4"/>
        <v>1.1545667874042793</v>
      </c>
      <c r="P39" s="24">
        <f t="shared" si="2"/>
        <v>-2620674.3099999875</v>
      </c>
      <c r="Q39" s="25">
        <f t="shared" si="3"/>
        <v>0.96516578503716732</v>
      </c>
      <c r="R39" s="26"/>
    </row>
    <row r="40" spans="1:19" ht="117" customHeight="1" x14ac:dyDescent="0.25">
      <c r="A40" s="55" t="s">
        <v>81</v>
      </c>
      <c r="B40" s="50"/>
      <c r="C40" s="50"/>
      <c r="D40" s="50"/>
      <c r="E40" s="50"/>
      <c r="F40" s="51"/>
      <c r="G40" s="23">
        <v>14131000</v>
      </c>
      <c r="H40" s="23">
        <v>16262807.470000001</v>
      </c>
      <c r="I40" s="23">
        <v>0</v>
      </c>
      <c r="J40" s="23">
        <v>15183767.74</v>
      </c>
      <c r="K40" s="23">
        <v>0</v>
      </c>
      <c r="L40" s="23">
        <v>355</v>
      </c>
      <c r="M40" s="23">
        <v>15183412.74</v>
      </c>
      <c r="N40" s="23">
        <f t="shared" si="1"/>
        <v>1052412.7400000002</v>
      </c>
      <c r="O40" s="17">
        <f t="shared" si="4"/>
        <v>1.0744754610430967</v>
      </c>
      <c r="P40" s="23">
        <f t="shared" si="2"/>
        <v>-1079394.7300000004</v>
      </c>
      <c r="Q40" s="17">
        <f t="shared" si="3"/>
        <v>0.93362802013175406</v>
      </c>
      <c r="R40" s="15" t="s">
        <v>293</v>
      </c>
      <c r="S40" s="48"/>
    </row>
    <row r="41" spans="1:19" ht="51.75" customHeight="1" x14ac:dyDescent="0.25">
      <c r="A41" s="55" t="s">
        <v>82</v>
      </c>
      <c r="B41" s="50"/>
      <c r="C41" s="50"/>
      <c r="D41" s="50"/>
      <c r="E41" s="50"/>
      <c r="F41" s="51"/>
      <c r="G41" s="23">
        <v>3730300</v>
      </c>
      <c r="H41" s="23">
        <v>4327105.54</v>
      </c>
      <c r="I41" s="23">
        <v>0</v>
      </c>
      <c r="J41" s="23">
        <v>4337080.3899999997</v>
      </c>
      <c r="K41" s="23">
        <v>0</v>
      </c>
      <c r="L41" s="23">
        <v>9974.85</v>
      </c>
      <c r="M41" s="23">
        <v>4327105.54</v>
      </c>
      <c r="N41" s="23">
        <f t="shared" si="1"/>
        <v>596805.54</v>
      </c>
      <c r="O41" s="17">
        <f t="shared" si="4"/>
        <v>1.1599886175374634</v>
      </c>
      <c r="P41" s="23">
        <f t="shared" si="2"/>
        <v>0</v>
      </c>
      <c r="Q41" s="17">
        <f t="shared" si="3"/>
        <v>1</v>
      </c>
      <c r="R41" s="15" t="s">
        <v>279</v>
      </c>
      <c r="S41" s="48"/>
    </row>
    <row r="42" spans="1:19" ht="45" x14ac:dyDescent="0.25">
      <c r="A42" s="55" t="s">
        <v>83</v>
      </c>
      <c r="B42" s="50"/>
      <c r="C42" s="50"/>
      <c r="D42" s="50"/>
      <c r="E42" s="50"/>
      <c r="F42" s="51"/>
      <c r="G42" s="23">
        <v>45029900</v>
      </c>
      <c r="H42" s="23">
        <v>54642852.039999999</v>
      </c>
      <c r="I42" s="23">
        <v>0</v>
      </c>
      <c r="J42" s="23">
        <v>53140291.659999996</v>
      </c>
      <c r="K42" s="23">
        <v>0</v>
      </c>
      <c r="L42" s="23">
        <v>38719.199999999997</v>
      </c>
      <c r="M42" s="23">
        <v>53101572.460000001</v>
      </c>
      <c r="N42" s="23">
        <f t="shared" si="1"/>
        <v>8071672.4600000009</v>
      </c>
      <c r="O42" s="17">
        <f t="shared" si="4"/>
        <v>1.1792513965165368</v>
      </c>
      <c r="P42" s="23">
        <f t="shared" si="2"/>
        <v>-1541279.5799999982</v>
      </c>
      <c r="Q42" s="17">
        <f t="shared" si="3"/>
        <v>0.97179357367965091</v>
      </c>
      <c r="R42" s="15" t="s">
        <v>280</v>
      </c>
      <c r="S42" s="48"/>
    </row>
    <row r="43" spans="1:19" ht="42.75" customHeight="1" x14ac:dyDescent="0.25">
      <c r="A43" s="52" t="s">
        <v>32</v>
      </c>
      <c r="B43" s="53"/>
      <c r="C43" s="53"/>
      <c r="D43" s="53"/>
      <c r="E43" s="53"/>
      <c r="F43" s="54"/>
      <c r="G43" s="24">
        <v>26412200</v>
      </c>
      <c r="H43" s="24">
        <v>26700046.539999999</v>
      </c>
      <c r="I43" s="24">
        <v>0</v>
      </c>
      <c r="J43" s="24">
        <v>26688942.620000001</v>
      </c>
      <c r="K43" s="24">
        <v>0</v>
      </c>
      <c r="L43" s="24">
        <v>0</v>
      </c>
      <c r="M43" s="24">
        <v>26688942.620000001</v>
      </c>
      <c r="N43" s="24">
        <f t="shared" si="1"/>
        <v>276742.62000000104</v>
      </c>
      <c r="O43" s="25">
        <f t="shared" si="4"/>
        <v>1.010477832971127</v>
      </c>
      <c r="P43" s="24">
        <f t="shared" si="2"/>
        <v>-11103.919999998063</v>
      </c>
      <c r="Q43" s="25">
        <f t="shared" si="3"/>
        <v>0.99958412357134419</v>
      </c>
      <c r="R43" s="26"/>
    </row>
    <row r="44" spans="1:19" ht="30" customHeight="1" x14ac:dyDescent="0.25">
      <c r="A44" s="55" t="s">
        <v>84</v>
      </c>
      <c r="B44" s="50"/>
      <c r="C44" s="50"/>
      <c r="D44" s="50"/>
      <c r="E44" s="50"/>
      <c r="F44" s="51"/>
      <c r="G44" s="23">
        <v>3551500</v>
      </c>
      <c r="H44" s="23">
        <v>3839346.54</v>
      </c>
      <c r="I44" s="23">
        <v>0</v>
      </c>
      <c r="J44" s="23">
        <v>3838594.86</v>
      </c>
      <c r="K44" s="23">
        <v>0</v>
      </c>
      <c r="L44" s="23">
        <v>0</v>
      </c>
      <c r="M44" s="23">
        <v>3838594.86</v>
      </c>
      <c r="N44" s="23">
        <f t="shared" si="1"/>
        <v>287094.85999999987</v>
      </c>
      <c r="O44" s="17">
        <f t="shared" si="4"/>
        <v>1.0808376348021962</v>
      </c>
      <c r="P44" s="23">
        <f t="shared" si="2"/>
        <v>-751.68000000016764</v>
      </c>
      <c r="Q44" s="17">
        <f t="shared" si="3"/>
        <v>0.99980421668318586</v>
      </c>
      <c r="R44" s="14" t="s">
        <v>269</v>
      </c>
    </row>
    <row r="45" spans="1:19" ht="34.5" customHeight="1" x14ac:dyDescent="0.25">
      <c r="A45" s="55" t="s">
        <v>85</v>
      </c>
      <c r="B45" s="50"/>
      <c r="C45" s="50"/>
      <c r="D45" s="50"/>
      <c r="E45" s="50"/>
      <c r="F45" s="51"/>
      <c r="G45" s="23">
        <v>22860700</v>
      </c>
      <c r="H45" s="23">
        <v>22860700</v>
      </c>
      <c r="I45" s="23">
        <v>0</v>
      </c>
      <c r="J45" s="23">
        <v>22850347.760000002</v>
      </c>
      <c r="K45" s="23">
        <v>0</v>
      </c>
      <c r="L45" s="23">
        <v>0</v>
      </c>
      <c r="M45" s="23">
        <v>22850347.760000002</v>
      </c>
      <c r="N45" s="23">
        <f t="shared" si="1"/>
        <v>-10352.239999998361</v>
      </c>
      <c r="O45" s="17">
        <f t="shared" si="4"/>
        <v>0.99954715997322929</v>
      </c>
      <c r="P45" s="23">
        <f t="shared" si="2"/>
        <v>-10352.239999998361</v>
      </c>
      <c r="Q45" s="17">
        <f t="shared" si="3"/>
        <v>0.99954715997322929</v>
      </c>
      <c r="R45" s="14"/>
    </row>
    <row r="46" spans="1:19" ht="57" customHeight="1" x14ac:dyDescent="0.25">
      <c r="A46" s="52" t="s">
        <v>33</v>
      </c>
      <c r="B46" s="53"/>
      <c r="C46" s="53"/>
      <c r="D46" s="53"/>
      <c r="E46" s="53"/>
      <c r="F46" s="54"/>
      <c r="G46" s="24">
        <v>66146900</v>
      </c>
      <c r="H46" s="24">
        <v>69162605.530000001</v>
      </c>
      <c r="I46" s="24">
        <v>0</v>
      </c>
      <c r="J46" s="24">
        <v>69171606</v>
      </c>
      <c r="K46" s="24">
        <v>0</v>
      </c>
      <c r="L46" s="24">
        <v>155370.03</v>
      </c>
      <c r="M46" s="24">
        <v>69016235.969999999</v>
      </c>
      <c r="N46" s="24">
        <f t="shared" si="1"/>
        <v>2869335.9699999988</v>
      </c>
      <c r="O46" s="25">
        <f t="shared" si="4"/>
        <v>1.0433782379824299</v>
      </c>
      <c r="P46" s="24">
        <f t="shared" si="2"/>
        <v>-146369.56000000238</v>
      </c>
      <c r="Q46" s="25">
        <f t="shared" si="3"/>
        <v>0.99788368933069604</v>
      </c>
      <c r="R46" s="26"/>
    </row>
    <row r="47" spans="1:19" ht="53.25" customHeight="1" x14ac:dyDescent="0.25">
      <c r="A47" s="55" t="s">
        <v>86</v>
      </c>
      <c r="B47" s="50"/>
      <c r="C47" s="50"/>
      <c r="D47" s="50"/>
      <c r="E47" s="50"/>
      <c r="F47" s="51"/>
      <c r="G47" s="23">
        <v>7202882.6900000004</v>
      </c>
      <c r="H47" s="23">
        <v>6588820.8799999999</v>
      </c>
      <c r="I47" s="23">
        <v>0</v>
      </c>
      <c r="J47" s="23">
        <v>6588820.8799999999</v>
      </c>
      <c r="K47" s="23">
        <v>0</v>
      </c>
      <c r="L47" s="23">
        <v>0</v>
      </c>
      <c r="M47" s="23">
        <v>6588820.8799999999</v>
      </c>
      <c r="N47" s="23">
        <f t="shared" si="1"/>
        <v>-614061.81000000052</v>
      </c>
      <c r="O47" s="17">
        <f t="shared" si="4"/>
        <v>0.91474777024308296</v>
      </c>
      <c r="P47" s="23">
        <f t="shared" si="2"/>
        <v>0</v>
      </c>
      <c r="Q47" s="17">
        <f t="shared" si="3"/>
        <v>1</v>
      </c>
      <c r="R47" s="15" t="s">
        <v>18</v>
      </c>
    </row>
    <row r="48" spans="1:19" ht="63" customHeight="1" x14ac:dyDescent="0.25">
      <c r="A48" s="55" t="s">
        <v>87</v>
      </c>
      <c r="B48" s="50"/>
      <c r="C48" s="50"/>
      <c r="D48" s="50"/>
      <c r="E48" s="50"/>
      <c r="F48" s="51"/>
      <c r="G48" s="23">
        <v>533017.31000000006</v>
      </c>
      <c r="H48" s="23">
        <v>652384.65</v>
      </c>
      <c r="I48" s="23">
        <v>0</v>
      </c>
      <c r="J48" s="23">
        <v>652916.65</v>
      </c>
      <c r="K48" s="23">
        <v>0</v>
      </c>
      <c r="L48" s="23">
        <v>532</v>
      </c>
      <c r="M48" s="23">
        <v>652384.65</v>
      </c>
      <c r="N48" s="23">
        <f t="shared" si="1"/>
        <v>119367.33999999997</v>
      </c>
      <c r="O48" s="17">
        <f t="shared" si="4"/>
        <v>1.2239464605755486</v>
      </c>
      <c r="P48" s="23">
        <f t="shared" si="2"/>
        <v>0</v>
      </c>
      <c r="Q48" s="17">
        <f t="shared" si="3"/>
        <v>1</v>
      </c>
      <c r="R48" s="42" t="s">
        <v>297</v>
      </c>
    </row>
    <row r="49" spans="1:18" ht="36.75" customHeight="1" x14ac:dyDescent="0.25">
      <c r="A49" s="55" t="s">
        <v>88</v>
      </c>
      <c r="B49" s="50"/>
      <c r="C49" s="50"/>
      <c r="D49" s="50"/>
      <c r="E49" s="50"/>
      <c r="F49" s="51"/>
      <c r="G49" s="23">
        <v>36914695.82</v>
      </c>
      <c r="H49" s="23">
        <v>38449291.060000002</v>
      </c>
      <c r="I49" s="23">
        <v>0</v>
      </c>
      <c r="J49" s="23">
        <v>38553117.060000002</v>
      </c>
      <c r="K49" s="23">
        <v>0</v>
      </c>
      <c r="L49" s="23">
        <v>144658</v>
      </c>
      <c r="M49" s="23">
        <v>38408459.060000002</v>
      </c>
      <c r="N49" s="23">
        <f t="shared" si="1"/>
        <v>1493763.2400000021</v>
      </c>
      <c r="O49" s="17">
        <f t="shared" si="4"/>
        <v>1.040465272889793</v>
      </c>
      <c r="P49" s="23">
        <f t="shared" si="2"/>
        <v>-40832</v>
      </c>
      <c r="Q49" s="17">
        <f t="shared" si="3"/>
        <v>0.99893802983424895</v>
      </c>
      <c r="R49" s="14"/>
    </row>
    <row r="50" spans="1:18" ht="63" customHeight="1" x14ac:dyDescent="0.25">
      <c r="A50" s="55" t="s">
        <v>89</v>
      </c>
      <c r="B50" s="50"/>
      <c r="C50" s="50"/>
      <c r="D50" s="50"/>
      <c r="E50" s="50"/>
      <c r="F50" s="51"/>
      <c r="G50" s="23">
        <v>21496304.18</v>
      </c>
      <c r="H50" s="23">
        <v>23472108.940000001</v>
      </c>
      <c r="I50" s="23">
        <v>0</v>
      </c>
      <c r="J50" s="23">
        <v>23376751.41</v>
      </c>
      <c r="K50" s="23">
        <v>0</v>
      </c>
      <c r="L50" s="23">
        <v>10180.030000000001</v>
      </c>
      <c r="M50" s="23">
        <v>23366571.379999999</v>
      </c>
      <c r="N50" s="23">
        <f t="shared" si="1"/>
        <v>1870267.1999999993</v>
      </c>
      <c r="O50" s="17">
        <f t="shared" si="4"/>
        <v>1.0870041279812221</v>
      </c>
      <c r="P50" s="23">
        <f t="shared" si="2"/>
        <v>-105537.56000000238</v>
      </c>
      <c r="Q50" s="17">
        <f t="shared" si="3"/>
        <v>0.99550370355430007</v>
      </c>
      <c r="R50" s="14" t="s">
        <v>251</v>
      </c>
    </row>
    <row r="51" spans="1:18" ht="36.75" customHeight="1" x14ac:dyDescent="0.25">
      <c r="A51" s="56" t="s">
        <v>34</v>
      </c>
      <c r="B51" s="57"/>
      <c r="C51" s="57"/>
      <c r="D51" s="57"/>
      <c r="E51" s="57"/>
      <c r="F51" s="58"/>
      <c r="G51" s="8">
        <f>G52+G54+G56+G58+G60+G62+G64+G67</f>
        <v>319130900.75999999</v>
      </c>
      <c r="H51" s="8">
        <f t="shared" ref="H51:M51" si="12">H52+H54+H56+H58+H60+H62+H64+H67</f>
        <v>381148743.5</v>
      </c>
      <c r="I51" s="7">
        <f t="shared" si="12"/>
        <v>0</v>
      </c>
      <c r="J51" s="7">
        <f t="shared" si="12"/>
        <v>374844143</v>
      </c>
      <c r="K51" s="7">
        <f t="shared" si="12"/>
        <v>0</v>
      </c>
      <c r="L51" s="7">
        <f t="shared" si="12"/>
        <v>1610130.18</v>
      </c>
      <c r="M51" s="8">
        <f t="shared" si="12"/>
        <v>373234012.81999999</v>
      </c>
      <c r="N51" s="8">
        <f t="shared" si="1"/>
        <v>54103112.060000002</v>
      </c>
      <c r="O51" s="9">
        <f t="shared" si="4"/>
        <v>1.1695326649069557</v>
      </c>
      <c r="P51" s="8">
        <f t="shared" si="2"/>
        <v>-7914730.6800000072</v>
      </c>
      <c r="Q51" s="9">
        <f t="shared" si="3"/>
        <v>0.979234535558688</v>
      </c>
      <c r="R51" s="33"/>
    </row>
    <row r="52" spans="1:18" ht="39" customHeight="1" x14ac:dyDescent="0.25">
      <c r="A52" s="52" t="s">
        <v>35</v>
      </c>
      <c r="B52" s="53"/>
      <c r="C52" s="53"/>
      <c r="D52" s="53"/>
      <c r="E52" s="53"/>
      <c r="F52" s="54"/>
      <c r="G52" s="24">
        <v>0</v>
      </c>
      <c r="H52" s="24">
        <f>H53</f>
        <v>10936157.09</v>
      </c>
      <c r="I52" s="24">
        <f t="shared" ref="I52:M52" si="13">I53</f>
        <v>0</v>
      </c>
      <c r="J52" s="24">
        <f t="shared" si="13"/>
        <v>12536157.09</v>
      </c>
      <c r="K52" s="24">
        <f t="shared" si="13"/>
        <v>0</v>
      </c>
      <c r="L52" s="24">
        <f t="shared" si="13"/>
        <v>1600000</v>
      </c>
      <c r="M52" s="24">
        <f t="shared" si="13"/>
        <v>10936157.09</v>
      </c>
      <c r="N52" s="24">
        <f t="shared" si="1"/>
        <v>10936157.09</v>
      </c>
      <c r="O52" s="39" t="s">
        <v>13</v>
      </c>
      <c r="P52" s="24">
        <f t="shared" si="2"/>
        <v>0</v>
      </c>
      <c r="Q52" s="25">
        <f t="shared" si="3"/>
        <v>1</v>
      </c>
      <c r="R52" s="26"/>
    </row>
    <row r="53" spans="1:18" ht="45" x14ac:dyDescent="0.25">
      <c r="A53" s="55" t="s">
        <v>90</v>
      </c>
      <c r="B53" s="50"/>
      <c r="C53" s="50"/>
      <c r="D53" s="50"/>
      <c r="E53" s="50"/>
      <c r="F53" s="51"/>
      <c r="G53" s="23">
        <v>0</v>
      </c>
      <c r="H53" s="23">
        <v>10936157.09</v>
      </c>
      <c r="I53" s="23">
        <v>0</v>
      </c>
      <c r="J53" s="23">
        <v>12536157.09</v>
      </c>
      <c r="K53" s="23">
        <v>0</v>
      </c>
      <c r="L53" s="23">
        <v>1600000</v>
      </c>
      <c r="M53" s="23">
        <v>10936157.09</v>
      </c>
      <c r="N53" s="23">
        <f t="shared" si="1"/>
        <v>10936157.09</v>
      </c>
      <c r="O53" s="38" t="s">
        <v>13</v>
      </c>
      <c r="P53" s="23">
        <f t="shared" si="2"/>
        <v>0</v>
      </c>
      <c r="Q53" s="17">
        <f t="shared" si="3"/>
        <v>1</v>
      </c>
      <c r="R53" s="14" t="s">
        <v>252</v>
      </c>
    </row>
    <row r="54" spans="1:18" ht="48.75" customHeight="1" x14ac:dyDescent="0.25">
      <c r="A54" s="52" t="s">
        <v>36</v>
      </c>
      <c r="B54" s="53"/>
      <c r="C54" s="53"/>
      <c r="D54" s="53"/>
      <c r="E54" s="53"/>
      <c r="F54" s="54"/>
      <c r="G54" s="24">
        <v>118374366.67</v>
      </c>
      <c r="H54" s="24">
        <v>136441004.25</v>
      </c>
      <c r="I54" s="24">
        <v>0</v>
      </c>
      <c r="J54" s="24">
        <v>136403604.25</v>
      </c>
      <c r="K54" s="24">
        <v>0</v>
      </c>
      <c r="L54" s="24">
        <v>0</v>
      </c>
      <c r="M54" s="24">
        <v>136403604.25</v>
      </c>
      <c r="N54" s="24">
        <f t="shared" si="1"/>
        <v>18029237.579999998</v>
      </c>
      <c r="O54" s="25">
        <f t="shared" si="4"/>
        <v>1.1523069401525188</v>
      </c>
      <c r="P54" s="24">
        <f t="shared" si="2"/>
        <v>-37400</v>
      </c>
      <c r="Q54" s="25">
        <f t="shared" si="3"/>
        <v>0.9997258888542665</v>
      </c>
      <c r="R54" s="26"/>
    </row>
    <row r="55" spans="1:18" ht="60" x14ac:dyDescent="0.25">
      <c r="A55" s="55" t="s">
        <v>91</v>
      </c>
      <c r="B55" s="50"/>
      <c r="C55" s="50"/>
      <c r="D55" s="50"/>
      <c r="E55" s="50"/>
      <c r="F55" s="51"/>
      <c r="G55" s="23">
        <v>118374366.67</v>
      </c>
      <c r="H55" s="23">
        <v>136441004.25</v>
      </c>
      <c r="I55" s="23">
        <v>0</v>
      </c>
      <c r="J55" s="23">
        <v>136403604.25</v>
      </c>
      <c r="K55" s="23">
        <v>0</v>
      </c>
      <c r="L55" s="23">
        <v>0</v>
      </c>
      <c r="M55" s="23">
        <v>136403604.25</v>
      </c>
      <c r="N55" s="23">
        <f t="shared" si="1"/>
        <v>18029237.579999998</v>
      </c>
      <c r="O55" s="17">
        <f t="shared" si="4"/>
        <v>1.1523069401525188</v>
      </c>
      <c r="P55" s="23">
        <f t="shared" si="2"/>
        <v>-37400</v>
      </c>
      <c r="Q55" s="17">
        <f t="shared" si="3"/>
        <v>0.9997258888542665</v>
      </c>
      <c r="R55" s="14" t="s">
        <v>253</v>
      </c>
    </row>
    <row r="56" spans="1:18" ht="58.5" customHeight="1" x14ac:dyDescent="0.25">
      <c r="A56" s="52" t="s">
        <v>37</v>
      </c>
      <c r="B56" s="53"/>
      <c r="C56" s="53"/>
      <c r="D56" s="53"/>
      <c r="E56" s="53"/>
      <c r="F56" s="54"/>
      <c r="G56" s="24">
        <v>104789739.77</v>
      </c>
      <c r="H56" s="24">
        <v>116648786.34</v>
      </c>
      <c r="I56" s="24">
        <v>0</v>
      </c>
      <c r="J56" s="24">
        <v>108941803.70999999</v>
      </c>
      <c r="K56" s="24">
        <v>0</v>
      </c>
      <c r="L56" s="24">
        <v>0</v>
      </c>
      <c r="M56" s="24">
        <v>108941803.70999999</v>
      </c>
      <c r="N56" s="24">
        <f t="shared" si="1"/>
        <v>4152063.9399999976</v>
      </c>
      <c r="O56" s="25">
        <f t="shared" si="4"/>
        <v>1.0396228099154865</v>
      </c>
      <c r="P56" s="24">
        <f t="shared" si="2"/>
        <v>-7706982.6300000101</v>
      </c>
      <c r="Q56" s="25">
        <f t="shared" si="3"/>
        <v>0.93393002300481531</v>
      </c>
      <c r="R56" s="26"/>
    </row>
    <row r="57" spans="1:18" ht="50.25" customHeight="1" x14ac:dyDescent="0.25">
      <c r="A57" s="55" t="s">
        <v>92</v>
      </c>
      <c r="B57" s="50"/>
      <c r="C57" s="50"/>
      <c r="D57" s="50"/>
      <c r="E57" s="50"/>
      <c r="F57" s="51"/>
      <c r="G57" s="23">
        <v>104789739.77</v>
      </c>
      <c r="H57" s="23">
        <v>116648786.34</v>
      </c>
      <c r="I57" s="23">
        <v>0</v>
      </c>
      <c r="J57" s="23">
        <v>108941803.70999999</v>
      </c>
      <c r="K57" s="23">
        <v>0</v>
      </c>
      <c r="L57" s="23">
        <v>0</v>
      </c>
      <c r="M57" s="23">
        <v>108941803.70999999</v>
      </c>
      <c r="N57" s="23">
        <f t="shared" si="1"/>
        <v>4152063.9399999976</v>
      </c>
      <c r="O57" s="17">
        <f t="shared" si="4"/>
        <v>1.0396228099154865</v>
      </c>
      <c r="P57" s="23">
        <f t="shared" si="2"/>
        <v>-7706982.6300000101</v>
      </c>
      <c r="Q57" s="17">
        <f t="shared" si="3"/>
        <v>0.93393002300481531</v>
      </c>
      <c r="R57" s="14"/>
    </row>
    <row r="58" spans="1:18" ht="45" customHeight="1" x14ac:dyDescent="0.25">
      <c r="A58" s="52" t="s">
        <v>38</v>
      </c>
      <c r="B58" s="53"/>
      <c r="C58" s="53"/>
      <c r="D58" s="53"/>
      <c r="E58" s="53"/>
      <c r="F58" s="54"/>
      <c r="G58" s="24">
        <v>13556692.32</v>
      </c>
      <c r="H58" s="24">
        <v>22846154.960000001</v>
      </c>
      <c r="I58" s="24">
        <v>0</v>
      </c>
      <c r="J58" s="24">
        <v>22846154.960000001</v>
      </c>
      <c r="K58" s="24">
        <v>0</v>
      </c>
      <c r="L58" s="24">
        <v>0</v>
      </c>
      <c r="M58" s="24">
        <v>22846154.960000001</v>
      </c>
      <c r="N58" s="24">
        <f t="shared" si="1"/>
        <v>9289462.6400000006</v>
      </c>
      <c r="O58" s="25">
        <f t="shared" si="4"/>
        <v>1.6852307643137541</v>
      </c>
      <c r="P58" s="24">
        <f t="shared" si="2"/>
        <v>0</v>
      </c>
      <c r="Q58" s="25">
        <f t="shared" si="3"/>
        <v>1</v>
      </c>
      <c r="R58" s="26"/>
    </row>
    <row r="59" spans="1:18" ht="105" x14ac:dyDescent="0.25">
      <c r="A59" s="55" t="s">
        <v>93</v>
      </c>
      <c r="B59" s="50"/>
      <c r="C59" s="50"/>
      <c r="D59" s="50"/>
      <c r="E59" s="50"/>
      <c r="F59" s="51"/>
      <c r="G59" s="23">
        <v>13556692.32</v>
      </c>
      <c r="H59" s="23">
        <v>22846154.960000001</v>
      </c>
      <c r="I59" s="23">
        <v>0</v>
      </c>
      <c r="J59" s="23">
        <v>22846154.960000001</v>
      </c>
      <c r="K59" s="23">
        <v>0</v>
      </c>
      <c r="L59" s="23">
        <v>0</v>
      </c>
      <c r="M59" s="23">
        <v>22846154.960000001</v>
      </c>
      <c r="N59" s="23">
        <f t="shared" si="1"/>
        <v>9289462.6400000006</v>
      </c>
      <c r="O59" s="17">
        <f t="shared" si="4"/>
        <v>1.6852307643137541</v>
      </c>
      <c r="P59" s="23">
        <f t="shared" si="2"/>
        <v>0</v>
      </c>
      <c r="Q59" s="17">
        <f t="shared" si="3"/>
        <v>1</v>
      </c>
      <c r="R59" s="14" t="s">
        <v>281</v>
      </c>
    </row>
    <row r="60" spans="1:18" ht="42.75" customHeight="1" x14ac:dyDescent="0.25">
      <c r="A60" s="52" t="s">
        <v>39</v>
      </c>
      <c r="B60" s="53"/>
      <c r="C60" s="53"/>
      <c r="D60" s="53"/>
      <c r="E60" s="53"/>
      <c r="F60" s="54"/>
      <c r="G60" s="24">
        <v>37096458.210000001</v>
      </c>
      <c r="H60" s="24">
        <v>47025280.560000002</v>
      </c>
      <c r="I60" s="24">
        <v>0</v>
      </c>
      <c r="J60" s="24">
        <v>47025280.560000002</v>
      </c>
      <c r="K60" s="24">
        <v>0</v>
      </c>
      <c r="L60" s="24">
        <v>0</v>
      </c>
      <c r="M60" s="24">
        <v>47025280.560000002</v>
      </c>
      <c r="N60" s="24">
        <f t="shared" si="1"/>
        <v>9928822.3500000015</v>
      </c>
      <c r="O60" s="25">
        <f t="shared" si="4"/>
        <v>1.2676487953053026</v>
      </c>
      <c r="P60" s="24">
        <f t="shared" si="2"/>
        <v>0</v>
      </c>
      <c r="Q60" s="25">
        <f t="shared" si="3"/>
        <v>1</v>
      </c>
      <c r="R60" s="26"/>
    </row>
    <row r="61" spans="1:18" ht="60" x14ac:dyDescent="0.25">
      <c r="A61" s="55" t="s">
        <v>94</v>
      </c>
      <c r="B61" s="50"/>
      <c r="C61" s="50"/>
      <c r="D61" s="50"/>
      <c r="E61" s="50"/>
      <c r="F61" s="51"/>
      <c r="G61" s="23">
        <v>37096458.210000001</v>
      </c>
      <c r="H61" s="23">
        <v>47025280.560000002</v>
      </c>
      <c r="I61" s="23">
        <v>0</v>
      </c>
      <c r="J61" s="23">
        <v>47025280.560000002</v>
      </c>
      <c r="K61" s="23">
        <v>0</v>
      </c>
      <c r="L61" s="23">
        <v>0</v>
      </c>
      <c r="M61" s="23">
        <v>47025280.560000002</v>
      </c>
      <c r="N61" s="23">
        <f t="shared" si="1"/>
        <v>9928822.3500000015</v>
      </c>
      <c r="O61" s="17">
        <f t="shared" si="4"/>
        <v>1.2676487953053026</v>
      </c>
      <c r="P61" s="23">
        <f t="shared" si="2"/>
        <v>0</v>
      </c>
      <c r="Q61" s="17">
        <f t="shared" si="3"/>
        <v>1</v>
      </c>
      <c r="R61" s="14" t="s">
        <v>282</v>
      </c>
    </row>
    <row r="62" spans="1:18" ht="42.75" customHeight="1" x14ac:dyDescent="0.25">
      <c r="A62" s="52" t="s">
        <v>40</v>
      </c>
      <c r="B62" s="53"/>
      <c r="C62" s="53"/>
      <c r="D62" s="53"/>
      <c r="E62" s="53"/>
      <c r="F62" s="54"/>
      <c r="G62" s="24">
        <v>2519200</v>
      </c>
      <c r="H62" s="24">
        <v>2393200</v>
      </c>
      <c r="I62" s="24">
        <v>0</v>
      </c>
      <c r="J62" s="24">
        <v>2291705</v>
      </c>
      <c r="K62" s="24">
        <v>0</v>
      </c>
      <c r="L62" s="24">
        <v>10005</v>
      </c>
      <c r="M62" s="24">
        <v>2281700</v>
      </c>
      <c r="N62" s="24">
        <f t="shared" si="1"/>
        <v>-237500</v>
      </c>
      <c r="O62" s="25">
        <f t="shared" si="4"/>
        <v>0.90572403937758017</v>
      </c>
      <c r="P62" s="24">
        <f t="shared" si="2"/>
        <v>-111500</v>
      </c>
      <c r="Q62" s="25">
        <f t="shared" si="3"/>
        <v>0.95340966070533173</v>
      </c>
      <c r="R62" s="26"/>
    </row>
    <row r="63" spans="1:18" ht="27.75" customHeight="1" x14ac:dyDescent="0.25">
      <c r="A63" s="55" t="s">
        <v>95</v>
      </c>
      <c r="B63" s="50"/>
      <c r="C63" s="50"/>
      <c r="D63" s="50"/>
      <c r="E63" s="50"/>
      <c r="F63" s="51"/>
      <c r="G63" s="23">
        <v>2519200</v>
      </c>
      <c r="H63" s="23">
        <v>2393200</v>
      </c>
      <c r="I63" s="23">
        <v>0</v>
      </c>
      <c r="J63" s="23">
        <v>2291705</v>
      </c>
      <c r="K63" s="23">
        <v>0</v>
      </c>
      <c r="L63" s="23">
        <v>10005</v>
      </c>
      <c r="M63" s="23">
        <v>2281700</v>
      </c>
      <c r="N63" s="23">
        <f t="shared" si="1"/>
        <v>-237500</v>
      </c>
      <c r="O63" s="17">
        <f t="shared" si="4"/>
        <v>0.90572403937758017</v>
      </c>
      <c r="P63" s="23">
        <f t="shared" si="2"/>
        <v>-111500</v>
      </c>
      <c r="Q63" s="17">
        <f t="shared" si="3"/>
        <v>0.95340966070533173</v>
      </c>
      <c r="R63" s="15" t="s">
        <v>18</v>
      </c>
    </row>
    <row r="64" spans="1:18" ht="36.75" customHeight="1" x14ac:dyDescent="0.25">
      <c r="A64" s="52" t="s">
        <v>41</v>
      </c>
      <c r="B64" s="53"/>
      <c r="C64" s="53"/>
      <c r="D64" s="53"/>
      <c r="E64" s="53"/>
      <c r="F64" s="54"/>
      <c r="G64" s="24">
        <v>41080935</v>
      </c>
      <c r="H64" s="24">
        <v>43012955.030000001</v>
      </c>
      <c r="I64" s="24">
        <v>0</v>
      </c>
      <c r="J64" s="24">
        <v>42980071.039999999</v>
      </c>
      <c r="K64" s="24">
        <v>0</v>
      </c>
      <c r="L64" s="24">
        <v>0</v>
      </c>
      <c r="M64" s="24">
        <v>42980071.039999999</v>
      </c>
      <c r="N64" s="24">
        <f t="shared" si="1"/>
        <v>1899136.0399999991</v>
      </c>
      <c r="O64" s="25">
        <f t="shared" si="4"/>
        <v>1.046229133781887</v>
      </c>
      <c r="P64" s="24">
        <f t="shared" si="2"/>
        <v>-32883.990000002086</v>
      </c>
      <c r="Q64" s="25">
        <f t="shared" si="3"/>
        <v>0.99923548637899751</v>
      </c>
      <c r="R64" s="26"/>
    </row>
    <row r="65" spans="1:19" ht="154.5" customHeight="1" x14ac:dyDescent="0.25">
      <c r="A65" s="55" t="s">
        <v>81</v>
      </c>
      <c r="B65" s="50"/>
      <c r="C65" s="50"/>
      <c r="D65" s="50"/>
      <c r="E65" s="50"/>
      <c r="F65" s="51"/>
      <c r="G65" s="23">
        <v>2878500</v>
      </c>
      <c r="H65" s="23">
        <v>3112077.48</v>
      </c>
      <c r="I65" s="23">
        <v>0</v>
      </c>
      <c r="J65" s="23">
        <v>3107928.55</v>
      </c>
      <c r="K65" s="23">
        <v>0</v>
      </c>
      <c r="L65" s="23">
        <v>0</v>
      </c>
      <c r="M65" s="23">
        <v>3107928.55</v>
      </c>
      <c r="N65" s="23">
        <f t="shared" si="1"/>
        <v>229428.54999999981</v>
      </c>
      <c r="O65" s="17">
        <f t="shared" si="4"/>
        <v>1.0797042035782525</v>
      </c>
      <c r="P65" s="23">
        <f t="shared" si="2"/>
        <v>-4148.9300000001676</v>
      </c>
      <c r="Q65" s="17">
        <f t="shared" si="3"/>
        <v>0.99866682946467</v>
      </c>
      <c r="R65" s="47" t="s">
        <v>293</v>
      </c>
    </row>
    <row r="66" spans="1:19" ht="36" customHeight="1" x14ac:dyDescent="0.25">
      <c r="A66" s="55" t="s">
        <v>96</v>
      </c>
      <c r="B66" s="50"/>
      <c r="C66" s="50"/>
      <c r="D66" s="50"/>
      <c r="E66" s="50"/>
      <c r="F66" s="51"/>
      <c r="G66" s="23">
        <v>38202435</v>
      </c>
      <c r="H66" s="23">
        <v>39900877.549999997</v>
      </c>
      <c r="I66" s="23">
        <v>0</v>
      </c>
      <c r="J66" s="23">
        <v>39872142.490000002</v>
      </c>
      <c r="K66" s="23">
        <v>0</v>
      </c>
      <c r="L66" s="23">
        <v>0</v>
      </c>
      <c r="M66" s="23">
        <v>39872142.490000002</v>
      </c>
      <c r="N66" s="23">
        <f t="shared" si="1"/>
        <v>1669707.4900000021</v>
      </c>
      <c r="O66" s="17">
        <f t="shared" si="4"/>
        <v>1.0437068341324316</v>
      </c>
      <c r="P66" s="23">
        <f t="shared" si="2"/>
        <v>-28735.059999994934</v>
      </c>
      <c r="Q66" s="17">
        <f t="shared" si="3"/>
        <v>0.99927983889667626</v>
      </c>
      <c r="R66" s="14"/>
    </row>
    <row r="67" spans="1:19" ht="36" customHeight="1" x14ac:dyDescent="0.25">
      <c r="A67" s="52" t="s">
        <v>42</v>
      </c>
      <c r="B67" s="53"/>
      <c r="C67" s="53"/>
      <c r="D67" s="53"/>
      <c r="E67" s="53"/>
      <c r="F67" s="54"/>
      <c r="G67" s="24">
        <v>1713508.79</v>
      </c>
      <c r="H67" s="24">
        <v>1845205.27</v>
      </c>
      <c r="I67" s="24">
        <v>0</v>
      </c>
      <c r="J67" s="24">
        <v>1819366.39</v>
      </c>
      <c r="K67" s="24">
        <v>0</v>
      </c>
      <c r="L67" s="24">
        <v>125.18</v>
      </c>
      <c r="M67" s="24">
        <v>1819241.21</v>
      </c>
      <c r="N67" s="24">
        <f t="shared" si="1"/>
        <v>105732.41999999993</v>
      </c>
      <c r="O67" s="25">
        <f t="shared" si="4"/>
        <v>1.0617052101611921</v>
      </c>
      <c r="P67" s="24">
        <f t="shared" si="2"/>
        <v>-25964.060000000056</v>
      </c>
      <c r="Q67" s="25">
        <f t="shared" si="3"/>
        <v>0.98592890426765367</v>
      </c>
      <c r="R67" s="26"/>
    </row>
    <row r="68" spans="1:19" ht="75" x14ac:dyDescent="0.25">
      <c r="A68" s="55" t="s">
        <v>97</v>
      </c>
      <c r="B68" s="50"/>
      <c r="C68" s="50"/>
      <c r="D68" s="50"/>
      <c r="E68" s="50"/>
      <c r="F68" s="51"/>
      <c r="G68" s="23">
        <v>1713508.79</v>
      </c>
      <c r="H68" s="23">
        <v>1845205.27</v>
      </c>
      <c r="I68" s="23">
        <v>0</v>
      </c>
      <c r="J68" s="23">
        <v>1819366.39</v>
      </c>
      <c r="K68" s="23">
        <v>0</v>
      </c>
      <c r="L68" s="23">
        <v>125.18</v>
      </c>
      <c r="M68" s="23">
        <v>1819241.21</v>
      </c>
      <c r="N68" s="23">
        <f t="shared" si="1"/>
        <v>105732.41999999993</v>
      </c>
      <c r="O68" s="17">
        <f t="shared" si="4"/>
        <v>1.0617052101611921</v>
      </c>
      <c r="P68" s="23">
        <f t="shared" si="2"/>
        <v>-25964.060000000056</v>
      </c>
      <c r="Q68" s="17">
        <f t="shared" si="3"/>
        <v>0.98592890426765367</v>
      </c>
      <c r="R68" s="14" t="s">
        <v>254</v>
      </c>
    </row>
    <row r="69" spans="1:19" ht="28.5" customHeight="1" x14ac:dyDescent="0.25">
      <c r="A69" s="56" t="s">
        <v>43</v>
      </c>
      <c r="B69" s="57"/>
      <c r="C69" s="57"/>
      <c r="D69" s="57"/>
      <c r="E69" s="57"/>
      <c r="F69" s="58"/>
      <c r="G69" s="8">
        <v>293953895.19999999</v>
      </c>
      <c r="H69" s="8">
        <v>576946415.35000002</v>
      </c>
      <c r="I69" s="8">
        <v>0</v>
      </c>
      <c r="J69" s="8">
        <v>516196469.30000001</v>
      </c>
      <c r="K69" s="8">
        <v>0</v>
      </c>
      <c r="L69" s="8">
        <v>6436522.6299999999</v>
      </c>
      <c r="M69" s="8">
        <v>509759946.67000002</v>
      </c>
      <c r="N69" s="8">
        <f t="shared" si="1"/>
        <v>215806051.47000003</v>
      </c>
      <c r="O69" s="8">
        <f t="shared" si="4"/>
        <v>1.734149317270214</v>
      </c>
      <c r="P69" s="8">
        <f t="shared" si="2"/>
        <v>-67186468.680000007</v>
      </c>
      <c r="Q69" s="9">
        <f t="shared" si="3"/>
        <v>0.88354816514590551</v>
      </c>
      <c r="R69" s="33"/>
    </row>
    <row r="70" spans="1:19" ht="57.75" customHeight="1" x14ac:dyDescent="0.25">
      <c r="A70" s="52" t="s">
        <v>44</v>
      </c>
      <c r="B70" s="53"/>
      <c r="C70" s="53"/>
      <c r="D70" s="53"/>
      <c r="E70" s="53"/>
      <c r="F70" s="54"/>
      <c r="G70" s="24">
        <v>1500000</v>
      </c>
      <c r="H70" s="24">
        <v>1500000</v>
      </c>
      <c r="I70" s="24">
        <v>0</v>
      </c>
      <c r="J70" s="24">
        <v>1824058.83</v>
      </c>
      <c r="K70" s="24">
        <v>0</v>
      </c>
      <c r="L70" s="24">
        <v>464854.53</v>
      </c>
      <c r="M70" s="24">
        <v>1359204.3</v>
      </c>
      <c r="N70" s="24">
        <f t="shared" ref="N70:N129" si="14">M70-G70</f>
        <v>-140795.69999999995</v>
      </c>
      <c r="O70" s="25">
        <f t="shared" ref="O70:O129" si="15">M70/G70</f>
        <v>0.90613620000000006</v>
      </c>
      <c r="P70" s="24">
        <f t="shared" ref="P70:P129" si="16">M70-H70</f>
        <v>-140795.69999999995</v>
      </c>
      <c r="Q70" s="25">
        <f t="shared" ref="Q70:Q129" si="17">M70/H70</f>
        <v>0.90613620000000006</v>
      </c>
      <c r="R70" s="26"/>
    </row>
    <row r="71" spans="1:19" ht="58.5" customHeight="1" x14ac:dyDescent="0.25">
      <c r="A71" s="55" t="s">
        <v>98</v>
      </c>
      <c r="B71" s="50"/>
      <c r="C71" s="50"/>
      <c r="D71" s="50"/>
      <c r="E71" s="50"/>
      <c r="F71" s="51"/>
      <c r="G71" s="23">
        <v>1500000</v>
      </c>
      <c r="H71" s="23">
        <v>1500000</v>
      </c>
      <c r="I71" s="23">
        <v>0</v>
      </c>
      <c r="J71" s="23">
        <v>1824058.83</v>
      </c>
      <c r="K71" s="23">
        <v>0</v>
      </c>
      <c r="L71" s="23">
        <v>464854.53</v>
      </c>
      <c r="M71" s="23">
        <v>1359204.3</v>
      </c>
      <c r="N71" s="23">
        <f t="shared" si="14"/>
        <v>-140795.69999999995</v>
      </c>
      <c r="O71" s="17">
        <f t="shared" si="15"/>
        <v>0.90613620000000006</v>
      </c>
      <c r="P71" s="23">
        <f t="shared" si="16"/>
        <v>-140795.69999999995</v>
      </c>
      <c r="Q71" s="17">
        <f t="shared" si="17"/>
        <v>0.90613620000000006</v>
      </c>
      <c r="R71" s="15" t="s">
        <v>18</v>
      </c>
    </row>
    <row r="72" spans="1:19" ht="62.25" customHeight="1" x14ac:dyDescent="0.25">
      <c r="A72" s="52" t="s">
        <v>45</v>
      </c>
      <c r="B72" s="53"/>
      <c r="C72" s="53"/>
      <c r="D72" s="53"/>
      <c r="E72" s="53"/>
      <c r="F72" s="54"/>
      <c r="G72" s="24">
        <v>59513700</v>
      </c>
      <c r="H72" s="24">
        <v>278421021.31999999</v>
      </c>
      <c r="I72" s="24">
        <v>0</v>
      </c>
      <c r="J72" s="24">
        <v>243395616.5</v>
      </c>
      <c r="K72" s="24">
        <v>0</v>
      </c>
      <c r="L72" s="24">
        <v>5125489.3099999996</v>
      </c>
      <c r="M72" s="24">
        <v>238270127.19</v>
      </c>
      <c r="N72" s="24">
        <f t="shared" si="14"/>
        <v>178756427.19</v>
      </c>
      <c r="O72" s="25">
        <f t="shared" si="15"/>
        <v>4.0036181112920222</v>
      </c>
      <c r="P72" s="24">
        <f t="shared" si="16"/>
        <v>-40150894.129999995</v>
      </c>
      <c r="Q72" s="25">
        <f t="shared" si="17"/>
        <v>0.85579072320170457</v>
      </c>
      <c r="R72" s="26"/>
    </row>
    <row r="73" spans="1:19" ht="45" x14ac:dyDescent="0.25">
      <c r="A73" s="55" t="s">
        <v>99</v>
      </c>
      <c r="B73" s="50"/>
      <c r="C73" s="50"/>
      <c r="D73" s="50"/>
      <c r="E73" s="50"/>
      <c r="F73" s="51"/>
      <c r="G73" s="23">
        <v>59513700</v>
      </c>
      <c r="H73" s="23">
        <v>248167961.31999999</v>
      </c>
      <c r="I73" s="23">
        <v>0</v>
      </c>
      <c r="J73" s="23">
        <v>213142556.5</v>
      </c>
      <c r="K73" s="23">
        <v>0</v>
      </c>
      <c r="L73" s="23">
        <v>5125489.3099999996</v>
      </c>
      <c r="M73" s="23">
        <v>208017067.19</v>
      </c>
      <c r="N73" s="23">
        <f t="shared" si="14"/>
        <v>148503367.19</v>
      </c>
      <c r="O73" s="17">
        <f t="shared" si="15"/>
        <v>3.4952803672095669</v>
      </c>
      <c r="P73" s="23">
        <f t="shared" si="16"/>
        <v>-40150894.129999995</v>
      </c>
      <c r="Q73" s="17">
        <f t="shared" si="17"/>
        <v>0.8382108072434562</v>
      </c>
      <c r="R73" s="15" t="s">
        <v>259</v>
      </c>
    </row>
    <row r="74" spans="1:19" ht="21" customHeight="1" x14ac:dyDescent="0.25">
      <c r="A74" s="55" t="s">
        <v>100</v>
      </c>
      <c r="B74" s="50"/>
      <c r="C74" s="50"/>
      <c r="D74" s="50"/>
      <c r="E74" s="50"/>
      <c r="F74" s="51"/>
      <c r="G74" s="23">
        <v>0</v>
      </c>
      <c r="H74" s="23">
        <v>30253060</v>
      </c>
      <c r="I74" s="23">
        <v>0</v>
      </c>
      <c r="J74" s="23">
        <v>30253060</v>
      </c>
      <c r="K74" s="23">
        <v>0</v>
      </c>
      <c r="L74" s="23">
        <v>0</v>
      </c>
      <c r="M74" s="23">
        <v>30253060</v>
      </c>
      <c r="N74" s="23">
        <f t="shared" si="14"/>
        <v>30253060</v>
      </c>
      <c r="O74" s="21" t="s">
        <v>13</v>
      </c>
      <c r="P74" s="23">
        <f t="shared" si="16"/>
        <v>0</v>
      </c>
      <c r="Q74" s="17">
        <f t="shared" si="17"/>
        <v>1</v>
      </c>
      <c r="R74" s="14"/>
    </row>
    <row r="75" spans="1:19" ht="45" customHeight="1" x14ac:dyDescent="0.25">
      <c r="A75" s="52" t="s">
        <v>46</v>
      </c>
      <c r="B75" s="53"/>
      <c r="C75" s="53"/>
      <c r="D75" s="53"/>
      <c r="E75" s="53"/>
      <c r="F75" s="54"/>
      <c r="G75" s="24">
        <v>18000000</v>
      </c>
      <c r="H75" s="24">
        <v>18000000</v>
      </c>
      <c r="I75" s="24">
        <v>0</v>
      </c>
      <c r="J75" s="24">
        <v>18000000</v>
      </c>
      <c r="K75" s="24">
        <v>0</v>
      </c>
      <c r="L75" s="24">
        <v>0</v>
      </c>
      <c r="M75" s="24">
        <v>18000000</v>
      </c>
      <c r="N75" s="24">
        <f t="shared" si="14"/>
        <v>0</v>
      </c>
      <c r="O75" s="25">
        <f t="shared" si="15"/>
        <v>1</v>
      </c>
      <c r="P75" s="24">
        <f t="shared" si="16"/>
        <v>0</v>
      </c>
      <c r="Q75" s="25">
        <f t="shared" si="17"/>
        <v>1</v>
      </c>
      <c r="R75" s="26"/>
    </row>
    <row r="76" spans="1:19" ht="85.5" customHeight="1" x14ac:dyDescent="0.25">
      <c r="A76" s="55" t="s">
        <v>101</v>
      </c>
      <c r="B76" s="50"/>
      <c r="C76" s="50"/>
      <c r="D76" s="50"/>
      <c r="E76" s="50"/>
      <c r="F76" s="51"/>
      <c r="G76" s="23">
        <v>18000000</v>
      </c>
      <c r="H76" s="23">
        <v>18000000</v>
      </c>
      <c r="I76" s="23">
        <v>0</v>
      </c>
      <c r="J76" s="23">
        <v>18000000</v>
      </c>
      <c r="K76" s="23">
        <v>0</v>
      </c>
      <c r="L76" s="23">
        <v>0</v>
      </c>
      <c r="M76" s="23">
        <v>18000000</v>
      </c>
      <c r="N76" s="23">
        <f t="shared" si="14"/>
        <v>0</v>
      </c>
      <c r="O76" s="17">
        <f t="shared" si="15"/>
        <v>1</v>
      </c>
      <c r="P76" s="23">
        <f t="shared" si="16"/>
        <v>0</v>
      </c>
      <c r="Q76" s="17">
        <f t="shared" si="17"/>
        <v>1</v>
      </c>
      <c r="R76" s="14"/>
    </row>
    <row r="77" spans="1:19" ht="65.25" customHeight="1" x14ac:dyDescent="0.25">
      <c r="A77" s="52" t="s">
        <v>47</v>
      </c>
      <c r="B77" s="53"/>
      <c r="C77" s="53"/>
      <c r="D77" s="53"/>
      <c r="E77" s="53"/>
      <c r="F77" s="54"/>
      <c r="G77" s="24">
        <v>13450200</v>
      </c>
      <c r="H77" s="24">
        <v>14782870.779999999</v>
      </c>
      <c r="I77" s="24">
        <v>0</v>
      </c>
      <c r="J77" s="24">
        <v>14899899.380000001</v>
      </c>
      <c r="K77" s="24">
        <v>0</v>
      </c>
      <c r="L77" s="24">
        <v>198506.23</v>
      </c>
      <c r="M77" s="24">
        <v>14701393.15</v>
      </c>
      <c r="N77" s="24">
        <f t="shared" si="14"/>
        <v>1251193.1500000004</v>
      </c>
      <c r="O77" s="25">
        <f t="shared" si="15"/>
        <v>1.0930241297527175</v>
      </c>
      <c r="P77" s="24">
        <f t="shared" si="16"/>
        <v>-81477.629999998957</v>
      </c>
      <c r="Q77" s="25">
        <f t="shared" si="17"/>
        <v>0.99448837568747261</v>
      </c>
      <c r="R77" s="26"/>
    </row>
    <row r="78" spans="1:19" ht="139.5" customHeight="1" x14ac:dyDescent="0.25">
      <c r="A78" s="55" t="s">
        <v>81</v>
      </c>
      <c r="B78" s="50"/>
      <c r="C78" s="50"/>
      <c r="D78" s="50"/>
      <c r="E78" s="50"/>
      <c r="F78" s="51"/>
      <c r="G78" s="23">
        <v>3864000</v>
      </c>
      <c r="H78" s="23">
        <v>4428102.99</v>
      </c>
      <c r="I78" s="23">
        <v>0</v>
      </c>
      <c r="J78" s="23">
        <v>4415780.28</v>
      </c>
      <c r="K78" s="23">
        <v>0</v>
      </c>
      <c r="L78" s="23">
        <v>0</v>
      </c>
      <c r="M78" s="23">
        <v>4415780.28</v>
      </c>
      <c r="N78" s="23">
        <f t="shared" si="14"/>
        <v>551780.28000000026</v>
      </c>
      <c r="O78" s="17">
        <f t="shared" si="15"/>
        <v>1.1428002795031056</v>
      </c>
      <c r="P78" s="23">
        <f t="shared" si="16"/>
        <v>-12322.709999999963</v>
      </c>
      <c r="Q78" s="17">
        <f t="shared" si="17"/>
        <v>0.99721715822151646</v>
      </c>
      <c r="R78" s="15" t="s">
        <v>293</v>
      </c>
      <c r="S78" s="48"/>
    </row>
    <row r="79" spans="1:19" ht="44.25" customHeight="1" x14ac:dyDescent="0.25">
      <c r="A79" s="55" t="s">
        <v>83</v>
      </c>
      <c r="B79" s="50"/>
      <c r="C79" s="50"/>
      <c r="D79" s="50"/>
      <c r="E79" s="50"/>
      <c r="F79" s="51"/>
      <c r="G79" s="23">
        <v>9586200</v>
      </c>
      <c r="H79" s="23">
        <v>10354767.789999999</v>
      </c>
      <c r="I79" s="23">
        <v>0</v>
      </c>
      <c r="J79" s="23">
        <v>10484119.1</v>
      </c>
      <c r="K79" s="23">
        <v>0</v>
      </c>
      <c r="L79" s="23">
        <v>198506.23</v>
      </c>
      <c r="M79" s="23">
        <v>10285612.869999999</v>
      </c>
      <c r="N79" s="23">
        <f t="shared" si="14"/>
        <v>699412.86999999918</v>
      </c>
      <c r="O79" s="17">
        <f t="shared" si="15"/>
        <v>1.0729603878491998</v>
      </c>
      <c r="P79" s="23">
        <f t="shared" si="16"/>
        <v>-69154.919999999925</v>
      </c>
      <c r="Q79" s="17">
        <f t="shared" si="17"/>
        <v>0.99332144173558523</v>
      </c>
      <c r="R79" s="15" t="s">
        <v>279</v>
      </c>
      <c r="S79" s="48"/>
    </row>
    <row r="80" spans="1:19" ht="46.5" customHeight="1" x14ac:dyDescent="0.25">
      <c r="A80" s="52" t="s">
        <v>48</v>
      </c>
      <c r="B80" s="53"/>
      <c r="C80" s="53"/>
      <c r="D80" s="53"/>
      <c r="E80" s="53"/>
      <c r="F80" s="54"/>
      <c r="G80" s="24">
        <v>192523695.19999999</v>
      </c>
      <c r="H80" s="24">
        <v>254420053.18000001</v>
      </c>
      <c r="I80" s="24">
        <v>0</v>
      </c>
      <c r="J80" s="24">
        <v>228794347.09999999</v>
      </c>
      <c r="K80" s="24">
        <v>0</v>
      </c>
      <c r="L80" s="24">
        <v>647672.56000000006</v>
      </c>
      <c r="M80" s="24">
        <v>228146674.53999999</v>
      </c>
      <c r="N80" s="24">
        <f t="shared" si="14"/>
        <v>35622979.340000004</v>
      </c>
      <c r="O80" s="25">
        <f t="shared" si="15"/>
        <v>1.185031662222116</v>
      </c>
      <c r="P80" s="24">
        <f t="shared" si="16"/>
        <v>-26273378.640000015</v>
      </c>
      <c r="Q80" s="25">
        <f t="shared" si="17"/>
        <v>0.89673228068460542</v>
      </c>
      <c r="R80" s="26"/>
    </row>
    <row r="81" spans="1:18" ht="60" x14ac:dyDescent="0.25">
      <c r="A81" s="55" t="s">
        <v>102</v>
      </c>
      <c r="B81" s="50"/>
      <c r="C81" s="50"/>
      <c r="D81" s="50"/>
      <c r="E81" s="50"/>
      <c r="F81" s="51"/>
      <c r="G81" s="23">
        <v>192523695.19999999</v>
      </c>
      <c r="H81" s="23">
        <v>254420053.18000001</v>
      </c>
      <c r="I81" s="23">
        <v>0</v>
      </c>
      <c r="J81" s="23">
        <v>228794347.09999999</v>
      </c>
      <c r="K81" s="23">
        <v>0</v>
      </c>
      <c r="L81" s="23">
        <v>647672.56000000006</v>
      </c>
      <c r="M81" s="23">
        <v>228146674.53999999</v>
      </c>
      <c r="N81" s="23">
        <f t="shared" si="14"/>
        <v>35622979.340000004</v>
      </c>
      <c r="O81" s="17">
        <f t="shared" si="15"/>
        <v>1.185031662222116</v>
      </c>
      <c r="P81" s="23">
        <f t="shared" si="16"/>
        <v>-26273378.640000015</v>
      </c>
      <c r="Q81" s="17">
        <f t="shared" si="17"/>
        <v>0.89673228068460542</v>
      </c>
      <c r="R81" s="14" t="s">
        <v>283</v>
      </c>
    </row>
    <row r="82" spans="1:18" ht="38.25" customHeight="1" x14ac:dyDescent="0.25">
      <c r="A82" s="52" t="s">
        <v>49</v>
      </c>
      <c r="B82" s="53"/>
      <c r="C82" s="53"/>
      <c r="D82" s="53"/>
      <c r="E82" s="53"/>
      <c r="F82" s="54"/>
      <c r="G82" s="24">
        <v>8966300</v>
      </c>
      <c r="H82" s="24">
        <v>9822470.0700000003</v>
      </c>
      <c r="I82" s="24">
        <v>0</v>
      </c>
      <c r="J82" s="24">
        <v>9282547.4900000002</v>
      </c>
      <c r="K82" s="24">
        <v>0</v>
      </c>
      <c r="L82" s="24">
        <v>0</v>
      </c>
      <c r="M82" s="24">
        <v>9282547.4900000002</v>
      </c>
      <c r="N82" s="24">
        <f t="shared" si="14"/>
        <v>316247.49000000022</v>
      </c>
      <c r="O82" s="25">
        <f t="shared" si="15"/>
        <v>1.0352706790984019</v>
      </c>
      <c r="P82" s="24">
        <f t="shared" si="16"/>
        <v>-539922.58000000007</v>
      </c>
      <c r="Q82" s="25">
        <f t="shared" si="17"/>
        <v>0.94503189359171036</v>
      </c>
      <c r="R82" s="26"/>
    </row>
    <row r="83" spans="1:18" ht="45" x14ac:dyDescent="0.25">
      <c r="A83" s="55" t="s">
        <v>103</v>
      </c>
      <c r="B83" s="50"/>
      <c r="C83" s="50"/>
      <c r="D83" s="50"/>
      <c r="E83" s="50"/>
      <c r="F83" s="51"/>
      <c r="G83" s="23">
        <v>966300</v>
      </c>
      <c r="H83" s="23">
        <v>1822470.07</v>
      </c>
      <c r="I83" s="23">
        <v>0</v>
      </c>
      <c r="J83" s="23">
        <v>1782547.49</v>
      </c>
      <c r="K83" s="23">
        <v>0</v>
      </c>
      <c r="L83" s="23">
        <v>0</v>
      </c>
      <c r="M83" s="23">
        <v>1782547.49</v>
      </c>
      <c r="N83" s="23">
        <f t="shared" si="14"/>
        <v>816247.49</v>
      </c>
      <c r="O83" s="17">
        <f t="shared" si="15"/>
        <v>1.8447143640691297</v>
      </c>
      <c r="P83" s="23">
        <f t="shared" si="16"/>
        <v>-39922.580000000075</v>
      </c>
      <c r="Q83" s="17">
        <f t="shared" si="17"/>
        <v>0.97809424656285293</v>
      </c>
      <c r="R83" s="14" t="s">
        <v>270</v>
      </c>
    </row>
    <row r="84" spans="1:18" ht="21.75" customHeight="1" x14ac:dyDescent="0.25">
      <c r="A84" s="49" t="s">
        <v>104</v>
      </c>
      <c r="B84" s="50"/>
      <c r="C84" s="50"/>
      <c r="D84" s="50"/>
      <c r="E84" s="50"/>
      <c r="F84" s="51"/>
      <c r="G84" s="7">
        <v>8000000</v>
      </c>
      <c r="H84" s="7">
        <v>8000000</v>
      </c>
      <c r="I84" s="7">
        <v>0</v>
      </c>
      <c r="J84" s="7">
        <v>7500000</v>
      </c>
      <c r="K84" s="7">
        <v>0</v>
      </c>
      <c r="L84" s="7">
        <v>0</v>
      </c>
      <c r="M84" s="23">
        <v>7500000</v>
      </c>
      <c r="N84" s="23">
        <f t="shared" si="14"/>
        <v>-500000</v>
      </c>
      <c r="O84" s="17">
        <f t="shared" si="15"/>
        <v>0.9375</v>
      </c>
      <c r="P84" s="23">
        <f t="shared" si="16"/>
        <v>-500000</v>
      </c>
      <c r="Q84" s="17">
        <f t="shared" si="17"/>
        <v>0.9375</v>
      </c>
      <c r="R84" s="15" t="s">
        <v>18</v>
      </c>
    </row>
    <row r="85" spans="1:18" ht="33.75" customHeight="1" x14ac:dyDescent="0.25">
      <c r="A85" s="56" t="s">
        <v>197</v>
      </c>
      <c r="B85" s="57"/>
      <c r="C85" s="57"/>
      <c r="D85" s="57"/>
      <c r="E85" s="57"/>
      <c r="F85" s="58"/>
      <c r="G85" s="8">
        <v>1222692260.6099999</v>
      </c>
      <c r="H85" s="8">
        <v>1195244752.3099999</v>
      </c>
      <c r="I85" s="7">
        <v>0</v>
      </c>
      <c r="J85" s="7">
        <v>1071490495.65</v>
      </c>
      <c r="K85" s="7">
        <v>0</v>
      </c>
      <c r="L85" s="7">
        <v>35457966.229999997</v>
      </c>
      <c r="M85" s="8">
        <v>1036032529.42</v>
      </c>
      <c r="N85" s="8">
        <f t="shared" si="14"/>
        <v>-186659731.18999994</v>
      </c>
      <c r="O85" s="9">
        <f t="shared" si="15"/>
        <v>0.84733711236801679</v>
      </c>
      <c r="P85" s="8">
        <f t="shared" si="16"/>
        <v>-159212222.88999999</v>
      </c>
      <c r="Q85" s="9">
        <f t="shared" si="17"/>
        <v>0.86679529645932585</v>
      </c>
      <c r="R85" s="33"/>
    </row>
    <row r="86" spans="1:18" ht="49.5" customHeight="1" x14ac:dyDescent="0.25">
      <c r="A86" s="52" t="s">
        <v>198</v>
      </c>
      <c r="B86" s="53"/>
      <c r="C86" s="53"/>
      <c r="D86" s="53"/>
      <c r="E86" s="53"/>
      <c r="F86" s="54"/>
      <c r="G86" s="24">
        <v>565439987</v>
      </c>
      <c r="H86" s="24">
        <v>90484088.569999993</v>
      </c>
      <c r="I86" s="24">
        <v>0</v>
      </c>
      <c r="J86" s="24">
        <v>96224219.019999996</v>
      </c>
      <c r="K86" s="24">
        <v>0</v>
      </c>
      <c r="L86" s="24">
        <v>7041295.2800000003</v>
      </c>
      <c r="M86" s="24">
        <v>89182923.739999995</v>
      </c>
      <c r="N86" s="24">
        <f t="shared" si="14"/>
        <v>-476257063.25999999</v>
      </c>
      <c r="O86" s="25">
        <f t="shared" si="15"/>
        <v>0.15772305777872056</v>
      </c>
      <c r="P86" s="24">
        <f t="shared" si="16"/>
        <v>-1301164.8299999982</v>
      </c>
      <c r="Q86" s="25">
        <f t="shared" si="17"/>
        <v>0.98561995981212325</v>
      </c>
      <c r="R86" s="26"/>
    </row>
    <row r="87" spans="1:18" ht="51.75" customHeight="1" x14ac:dyDescent="0.25">
      <c r="A87" s="55" t="s">
        <v>105</v>
      </c>
      <c r="B87" s="50"/>
      <c r="C87" s="50"/>
      <c r="D87" s="50"/>
      <c r="E87" s="50"/>
      <c r="F87" s="51"/>
      <c r="G87" s="23">
        <v>38991700</v>
      </c>
      <c r="H87" s="23">
        <v>9251390.8200000003</v>
      </c>
      <c r="I87" s="23">
        <v>0</v>
      </c>
      <c r="J87" s="23">
        <v>9395021.4700000007</v>
      </c>
      <c r="K87" s="23">
        <v>0</v>
      </c>
      <c r="L87" s="23">
        <v>143630.65</v>
      </c>
      <c r="M87" s="23">
        <v>9251390.8200000003</v>
      </c>
      <c r="N87" s="23">
        <f t="shared" si="14"/>
        <v>-29740309.18</v>
      </c>
      <c r="O87" s="17">
        <f t="shared" si="15"/>
        <v>0.23726564422684829</v>
      </c>
      <c r="P87" s="23">
        <f t="shared" si="16"/>
        <v>0</v>
      </c>
      <c r="Q87" s="17">
        <f t="shared" si="17"/>
        <v>1</v>
      </c>
      <c r="R87" s="14" t="s">
        <v>271</v>
      </c>
    </row>
    <row r="88" spans="1:18" ht="96" customHeight="1" x14ac:dyDescent="0.25">
      <c r="A88" s="55" t="s">
        <v>106</v>
      </c>
      <c r="B88" s="50"/>
      <c r="C88" s="50"/>
      <c r="D88" s="50"/>
      <c r="E88" s="50"/>
      <c r="F88" s="51"/>
      <c r="G88" s="23">
        <v>421456565</v>
      </c>
      <c r="H88" s="23">
        <v>69694024.859999999</v>
      </c>
      <c r="I88" s="23">
        <v>0</v>
      </c>
      <c r="J88" s="23">
        <v>74060968.799999997</v>
      </c>
      <c r="K88" s="23">
        <v>0</v>
      </c>
      <c r="L88" s="23">
        <v>5562631.8499999996</v>
      </c>
      <c r="M88" s="23">
        <v>68498336.950000003</v>
      </c>
      <c r="N88" s="23">
        <f t="shared" si="14"/>
        <v>-352958228.05000001</v>
      </c>
      <c r="O88" s="17">
        <f t="shared" si="15"/>
        <v>0.16252763069428044</v>
      </c>
      <c r="P88" s="23">
        <f t="shared" si="16"/>
        <v>-1195687.9099999964</v>
      </c>
      <c r="Q88" s="17">
        <f t="shared" si="17"/>
        <v>0.98284375292714299</v>
      </c>
      <c r="R88" s="14" t="s">
        <v>260</v>
      </c>
    </row>
    <row r="89" spans="1:18" ht="69" customHeight="1" x14ac:dyDescent="0.25">
      <c r="A89" s="55" t="s">
        <v>107</v>
      </c>
      <c r="B89" s="50"/>
      <c r="C89" s="50"/>
      <c r="D89" s="50"/>
      <c r="E89" s="50"/>
      <c r="F89" s="51"/>
      <c r="G89" s="23">
        <v>104781122</v>
      </c>
      <c r="H89" s="23">
        <v>11506179.810000001</v>
      </c>
      <c r="I89" s="23">
        <v>0</v>
      </c>
      <c r="J89" s="23">
        <v>12733478.9</v>
      </c>
      <c r="K89" s="23">
        <v>0</v>
      </c>
      <c r="L89" s="23">
        <v>1332256.52</v>
      </c>
      <c r="M89" s="23">
        <v>11401222.380000001</v>
      </c>
      <c r="N89" s="23">
        <f t="shared" si="14"/>
        <v>-93379899.620000005</v>
      </c>
      <c r="O89" s="17">
        <f t="shared" si="15"/>
        <v>0.1088098902014048</v>
      </c>
      <c r="P89" s="23">
        <f t="shared" si="16"/>
        <v>-104957.4299999997</v>
      </c>
      <c r="Q89" s="17">
        <f t="shared" si="17"/>
        <v>0.99087816879858059</v>
      </c>
      <c r="R89" s="14" t="s">
        <v>260</v>
      </c>
    </row>
    <row r="90" spans="1:18" ht="63" customHeight="1" x14ac:dyDescent="0.25">
      <c r="A90" s="55" t="s">
        <v>108</v>
      </c>
      <c r="B90" s="50"/>
      <c r="C90" s="50"/>
      <c r="D90" s="50"/>
      <c r="E90" s="50"/>
      <c r="F90" s="51"/>
      <c r="G90" s="23">
        <v>210600</v>
      </c>
      <c r="H90" s="23">
        <v>32493.08</v>
      </c>
      <c r="I90" s="23">
        <v>0</v>
      </c>
      <c r="J90" s="23">
        <v>34749.85</v>
      </c>
      <c r="K90" s="23">
        <v>0</v>
      </c>
      <c r="L90" s="23">
        <v>2776.26</v>
      </c>
      <c r="M90" s="23">
        <v>31973.59</v>
      </c>
      <c r="N90" s="23">
        <f t="shared" si="14"/>
        <v>-178626.41</v>
      </c>
      <c r="O90" s="17">
        <f t="shared" si="15"/>
        <v>0.15182141500474833</v>
      </c>
      <c r="P90" s="23">
        <f t="shared" si="16"/>
        <v>-519.4900000000016</v>
      </c>
      <c r="Q90" s="17">
        <f t="shared" si="17"/>
        <v>0.98401228815489328</v>
      </c>
      <c r="R90" s="14" t="s">
        <v>272</v>
      </c>
    </row>
    <row r="91" spans="1:18" ht="38.25" customHeight="1" x14ac:dyDescent="0.25">
      <c r="A91" s="52" t="s">
        <v>199</v>
      </c>
      <c r="B91" s="53"/>
      <c r="C91" s="53"/>
      <c r="D91" s="53"/>
      <c r="E91" s="53"/>
      <c r="F91" s="54"/>
      <c r="G91" s="24">
        <v>221643124</v>
      </c>
      <c r="H91" s="24">
        <v>225916851</v>
      </c>
      <c r="I91" s="24">
        <v>0</v>
      </c>
      <c r="J91" s="24">
        <v>225916851</v>
      </c>
      <c r="K91" s="24">
        <v>0</v>
      </c>
      <c r="L91" s="24">
        <v>0</v>
      </c>
      <c r="M91" s="24">
        <v>225916851</v>
      </c>
      <c r="N91" s="24">
        <f t="shared" si="14"/>
        <v>4273727</v>
      </c>
      <c r="O91" s="25">
        <f t="shared" si="15"/>
        <v>1.0192820193240013</v>
      </c>
      <c r="P91" s="24">
        <f t="shared" si="16"/>
        <v>0</v>
      </c>
      <c r="Q91" s="25">
        <f t="shared" si="17"/>
        <v>1</v>
      </c>
      <c r="R91" s="26"/>
    </row>
    <row r="92" spans="1:18" ht="42" customHeight="1" x14ac:dyDescent="0.25">
      <c r="A92" s="55" t="s">
        <v>109</v>
      </c>
      <c r="B92" s="50"/>
      <c r="C92" s="50"/>
      <c r="D92" s="50"/>
      <c r="E92" s="50"/>
      <c r="F92" s="51"/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f t="shared" si="14"/>
        <v>0</v>
      </c>
      <c r="O92" s="21" t="s">
        <v>13</v>
      </c>
      <c r="P92" s="23">
        <f t="shared" si="16"/>
        <v>0</v>
      </c>
      <c r="Q92" s="21" t="s">
        <v>13</v>
      </c>
      <c r="R92" s="14"/>
    </row>
    <row r="93" spans="1:18" ht="45" x14ac:dyDescent="0.25">
      <c r="A93" s="55" t="s">
        <v>110</v>
      </c>
      <c r="B93" s="50"/>
      <c r="C93" s="50"/>
      <c r="D93" s="50"/>
      <c r="E93" s="50"/>
      <c r="F93" s="51"/>
      <c r="G93" s="23">
        <v>81200800</v>
      </c>
      <c r="H93" s="23">
        <v>85474527</v>
      </c>
      <c r="I93" s="23">
        <v>0</v>
      </c>
      <c r="J93" s="23">
        <v>85474527</v>
      </c>
      <c r="K93" s="23">
        <v>0</v>
      </c>
      <c r="L93" s="23">
        <v>0</v>
      </c>
      <c r="M93" s="23">
        <v>85474527</v>
      </c>
      <c r="N93" s="23">
        <f t="shared" si="14"/>
        <v>4273727</v>
      </c>
      <c r="O93" s="17">
        <f t="shared" si="15"/>
        <v>1.0526315873735235</v>
      </c>
      <c r="P93" s="23">
        <f t="shared" si="16"/>
        <v>0</v>
      </c>
      <c r="Q93" s="17">
        <f t="shared" si="17"/>
        <v>1</v>
      </c>
      <c r="R93" s="15" t="s">
        <v>273</v>
      </c>
    </row>
    <row r="94" spans="1:18" ht="37.5" customHeight="1" x14ac:dyDescent="0.25">
      <c r="A94" s="55" t="s">
        <v>111</v>
      </c>
      <c r="B94" s="50"/>
      <c r="C94" s="50"/>
      <c r="D94" s="50"/>
      <c r="E94" s="50"/>
      <c r="F94" s="51"/>
      <c r="G94" s="23">
        <v>140442324</v>
      </c>
      <c r="H94" s="23">
        <v>140442324</v>
      </c>
      <c r="I94" s="23">
        <v>0</v>
      </c>
      <c r="J94" s="23">
        <v>140442324</v>
      </c>
      <c r="K94" s="23">
        <v>0</v>
      </c>
      <c r="L94" s="23">
        <v>0</v>
      </c>
      <c r="M94" s="23">
        <v>140442324</v>
      </c>
      <c r="N94" s="23">
        <f t="shared" si="14"/>
        <v>0</v>
      </c>
      <c r="O94" s="17">
        <f t="shared" si="15"/>
        <v>1</v>
      </c>
      <c r="P94" s="23">
        <f t="shared" si="16"/>
        <v>0</v>
      </c>
      <c r="Q94" s="17">
        <f t="shared" si="17"/>
        <v>1</v>
      </c>
      <c r="R94" s="14"/>
    </row>
    <row r="95" spans="1:18" ht="50.25" customHeight="1" x14ac:dyDescent="0.25">
      <c r="A95" s="52" t="s">
        <v>200</v>
      </c>
      <c r="B95" s="53"/>
      <c r="C95" s="53"/>
      <c r="D95" s="53"/>
      <c r="E95" s="53"/>
      <c r="F95" s="54"/>
      <c r="G95" s="24">
        <v>5399000</v>
      </c>
      <c r="H95" s="24">
        <v>10416980.99</v>
      </c>
      <c r="I95" s="24">
        <v>0</v>
      </c>
      <c r="J95" s="24">
        <v>5089427.78</v>
      </c>
      <c r="K95" s="24">
        <v>0</v>
      </c>
      <c r="L95" s="24">
        <v>0</v>
      </c>
      <c r="M95" s="24">
        <v>5089427.78</v>
      </c>
      <c r="N95" s="24">
        <f t="shared" si="14"/>
        <v>-309572.21999999974</v>
      </c>
      <c r="O95" s="25">
        <f t="shared" si="15"/>
        <v>0.94266119281348404</v>
      </c>
      <c r="P95" s="24">
        <f t="shared" si="16"/>
        <v>-5327553.21</v>
      </c>
      <c r="Q95" s="25">
        <f t="shared" si="17"/>
        <v>0.48857032425092295</v>
      </c>
      <c r="R95" s="26"/>
    </row>
    <row r="96" spans="1:18" ht="62.25" customHeight="1" x14ac:dyDescent="0.25">
      <c r="A96" s="55" t="s">
        <v>113</v>
      </c>
      <c r="B96" s="50"/>
      <c r="C96" s="50"/>
      <c r="D96" s="50"/>
      <c r="E96" s="50"/>
      <c r="F96" s="51"/>
      <c r="G96" s="23">
        <v>850000</v>
      </c>
      <c r="H96" s="23">
        <v>5572980.9900000002</v>
      </c>
      <c r="I96" s="23">
        <v>0</v>
      </c>
      <c r="J96" s="23">
        <v>1123980.98</v>
      </c>
      <c r="K96" s="23">
        <v>0</v>
      </c>
      <c r="L96" s="23">
        <v>0</v>
      </c>
      <c r="M96" s="23">
        <v>1123980.98</v>
      </c>
      <c r="N96" s="23">
        <f t="shared" si="14"/>
        <v>273980.98</v>
      </c>
      <c r="O96" s="17">
        <f t="shared" si="15"/>
        <v>1.3223305647058823</v>
      </c>
      <c r="P96" s="23">
        <f t="shared" si="16"/>
        <v>-4449000.01</v>
      </c>
      <c r="Q96" s="17">
        <f t="shared" si="17"/>
        <v>0.20168397882871658</v>
      </c>
      <c r="R96" s="15" t="s">
        <v>298</v>
      </c>
    </row>
    <row r="97" spans="1:18" ht="45.75" customHeight="1" x14ac:dyDescent="0.25">
      <c r="A97" s="55" t="s">
        <v>114</v>
      </c>
      <c r="B97" s="50"/>
      <c r="C97" s="50"/>
      <c r="D97" s="50"/>
      <c r="E97" s="50"/>
      <c r="F97" s="51"/>
      <c r="G97" s="23">
        <v>4549000</v>
      </c>
      <c r="H97" s="23">
        <v>4549000</v>
      </c>
      <c r="I97" s="23">
        <v>0</v>
      </c>
      <c r="J97" s="23">
        <v>3965446.8</v>
      </c>
      <c r="K97" s="23">
        <v>0</v>
      </c>
      <c r="L97" s="23">
        <v>0</v>
      </c>
      <c r="M97" s="23">
        <v>3965446.8</v>
      </c>
      <c r="N97" s="23">
        <f t="shared" si="14"/>
        <v>-583553.20000000019</v>
      </c>
      <c r="O97" s="17">
        <f t="shared" si="15"/>
        <v>0.8717183556825675</v>
      </c>
      <c r="P97" s="23">
        <f t="shared" si="16"/>
        <v>-583553.20000000019</v>
      </c>
      <c r="Q97" s="17">
        <f t="shared" si="17"/>
        <v>0.8717183556825675</v>
      </c>
      <c r="R97" s="15" t="s">
        <v>18</v>
      </c>
    </row>
    <row r="98" spans="1:18" ht="26.25" customHeight="1" x14ac:dyDescent="0.25">
      <c r="A98" s="55" t="s">
        <v>115</v>
      </c>
      <c r="B98" s="50"/>
      <c r="C98" s="50"/>
      <c r="D98" s="50"/>
      <c r="E98" s="50"/>
      <c r="F98" s="51"/>
      <c r="G98" s="23">
        <v>0</v>
      </c>
      <c r="H98" s="23">
        <v>295000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f t="shared" si="14"/>
        <v>0</v>
      </c>
      <c r="O98" s="38" t="s">
        <v>13</v>
      </c>
      <c r="P98" s="23">
        <f t="shared" si="16"/>
        <v>-295000</v>
      </c>
      <c r="Q98" s="17">
        <f t="shared" si="17"/>
        <v>0</v>
      </c>
      <c r="R98" s="14"/>
    </row>
    <row r="99" spans="1:18" ht="34.5" customHeight="1" x14ac:dyDescent="0.25">
      <c r="A99" s="52" t="s">
        <v>201</v>
      </c>
      <c r="B99" s="53"/>
      <c r="C99" s="53"/>
      <c r="D99" s="53"/>
      <c r="E99" s="53"/>
      <c r="F99" s="54"/>
      <c r="G99" s="24">
        <v>19004587.280000001</v>
      </c>
      <c r="H99" s="24">
        <v>19367194.460000001</v>
      </c>
      <c r="I99" s="24">
        <v>0</v>
      </c>
      <c r="J99" s="24">
        <v>19296961.780000001</v>
      </c>
      <c r="K99" s="24">
        <v>0</v>
      </c>
      <c r="L99" s="24">
        <v>186394.47</v>
      </c>
      <c r="M99" s="24">
        <v>19110567.309999999</v>
      </c>
      <c r="N99" s="24">
        <f t="shared" si="14"/>
        <v>105980.02999999747</v>
      </c>
      <c r="O99" s="39">
        <f t="shared" si="15"/>
        <v>1.0055765499370528</v>
      </c>
      <c r="P99" s="24">
        <f t="shared" si="16"/>
        <v>-256627.15000000224</v>
      </c>
      <c r="Q99" s="25">
        <f t="shared" si="17"/>
        <v>0.98674938951379731</v>
      </c>
      <c r="R99" s="26"/>
    </row>
    <row r="100" spans="1:18" ht="30.75" customHeight="1" x14ac:dyDescent="0.25">
      <c r="A100" s="55" t="s">
        <v>116</v>
      </c>
      <c r="B100" s="50"/>
      <c r="C100" s="50"/>
      <c r="D100" s="50"/>
      <c r="E100" s="50"/>
      <c r="F100" s="51"/>
      <c r="G100" s="23">
        <v>0</v>
      </c>
      <c r="H100" s="23">
        <v>55000</v>
      </c>
      <c r="I100" s="23">
        <v>0</v>
      </c>
      <c r="J100" s="23">
        <v>55000</v>
      </c>
      <c r="K100" s="23">
        <v>0</v>
      </c>
      <c r="L100" s="23">
        <v>0</v>
      </c>
      <c r="M100" s="23">
        <v>55000</v>
      </c>
      <c r="N100" s="23">
        <f t="shared" si="14"/>
        <v>55000</v>
      </c>
      <c r="O100" s="38" t="s">
        <v>13</v>
      </c>
      <c r="P100" s="23">
        <f t="shared" si="16"/>
        <v>0</v>
      </c>
      <c r="Q100" s="17">
        <f t="shared" si="17"/>
        <v>1</v>
      </c>
      <c r="R100" s="14"/>
    </row>
    <row r="101" spans="1:18" ht="33" customHeight="1" x14ac:dyDescent="0.25">
      <c r="A101" s="55" t="s">
        <v>117</v>
      </c>
      <c r="B101" s="50"/>
      <c r="C101" s="50"/>
      <c r="D101" s="50"/>
      <c r="E101" s="50"/>
      <c r="F101" s="51"/>
      <c r="G101" s="23">
        <v>685887.28</v>
      </c>
      <c r="H101" s="23">
        <v>573157.01</v>
      </c>
      <c r="I101" s="23">
        <v>0</v>
      </c>
      <c r="J101" s="23">
        <v>425064.76</v>
      </c>
      <c r="K101" s="23">
        <v>0</v>
      </c>
      <c r="L101" s="23">
        <v>0</v>
      </c>
      <c r="M101" s="23">
        <v>425064.76</v>
      </c>
      <c r="N101" s="23">
        <f t="shared" si="14"/>
        <v>-260822.52000000002</v>
      </c>
      <c r="O101" s="17">
        <f t="shared" si="15"/>
        <v>0.61972976084350184</v>
      </c>
      <c r="P101" s="23">
        <f t="shared" si="16"/>
        <v>-148092.25</v>
      </c>
      <c r="Q101" s="17">
        <f t="shared" si="17"/>
        <v>0.74162010161927527</v>
      </c>
      <c r="R101" s="15" t="s">
        <v>18</v>
      </c>
    </row>
    <row r="102" spans="1:18" ht="18" customHeight="1" x14ac:dyDescent="0.25">
      <c r="A102" s="55" t="s">
        <v>112</v>
      </c>
      <c r="B102" s="50"/>
      <c r="C102" s="50"/>
      <c r="D102" s="50"/>
      <c r="E102" s="50"/>
      <c r="F102" s="51"/>
      <c r="G102" s="23">
        <v>18318700</v>
      </c>
      <c r="H102" s="23">
        <v>18739037.449999999</v>
      </c>
      <c r="I102" s="23">
        <v>0</v>
      </c>
      <c r="J102" s="23">
        <v>18816897.02</v>
      </c>
      <c r="K102" s="23">
        <v>0</v>
      </c>
      <c r="L102" s="23">
        <v>186394.47</v>
      </c>
      <c r="M102" s="23">
        <v>18630502.550000001</v>
      </c>
      <c r="N102" s="23">
        <f t="shared" si="14"/>
        <v>311802.55000000075</v>
      </c>
      <c r="O102" s="17">
        <f t="shared" si="15"/>
        <v>1.0170209976690485</v>
      </c>
      <c r="P102" s="23">
        <f t="shared" si="16"/>
        <v>-108534.89999999851</v>
      </c>
      <c r="Q102" s="17">
        <f t="shared" si="17"/>
        <v>0.99420808564529561</v>
      </c>
      <c r="R102" s="14"/>
    </row>
    <row r="103" spans="1:18" ht="49.5" customHeight="1" x14ac:dyDescent="0.25">
      <c r="A103" s="52" t="s">
        <v>202</v>
      </c>
      <c r="B103" s="53"/>
      <c r="C103" s="53"/>
      <c r="D103" s="53"/>
      <c r="E103" s="53"/>
      <c r="F103" s="54"/>
      <c r="G103" s="24">
        <v>210320321.62</v>
      </c>
      <c r="H103" s="24">
        <v>595498925.87</v>
      </c>
      <c r="I103" s="24">
        <v>0</v>
      </c>
      <c r="J103" s="24">
        <v>473015946.06999999</v>
      </c>
      <c r="K103" s="24">
        <v>0</v>
      </c>
      <c r="L103" s="24">
        <v>27731644.670000002</v>
      </c>
      <c r="M103" s="24">
        <v>445284301.39999998</v>
      </c>
      <c r="N103" s="24">
        <f t="shared" si="14"/>
        <v>234963979.77999997</v>
      </c>
      <c r="O103" s="25">
        <f t="shared" si="15"/>
        <v>2.1171720258422071</v>
      </c>
      <c r="P103" s="24">
        <f t="shared" si="16"/>
        <v>-150214624.47000003</v>
      </c>
      <c r="Q103" s="25">
        <f t="shared" si="17"/>
        <v>0.74774996571061403</v>
      </c>
      <c r="R103" s="26"/>
    </row>
    <row r="104" spans="1:18" ht="30" x14ac:dyDescent="0.25">
      <c r="A104" s="55" t="s">
        <v>118</v>
      </c>
      <c r="B104" s="50"/>
      <c r="C104" s="50"/>
      <c r="D104" s="50"/>
      <c r="E104" s="50"/>
      <c r="F104" s="51"/>
      <c r="G104" s="23">
        <v>44654177.619999997</v>
      </c>
      <c r="H104" s="23">
        <v>94007715.069999993</v>
      </c>
      <c r="I104" s="23">
        <v>0</v>
      </c>
      <c r="J104" s="23">
        <v>81007715.069999993</v>
      </c>
      <c r="K104" s="23">
        <v>0</v>
      </c>
      <c r="L104" s="23">
        <v>0</v>
      </c>
      <c r="M104" s="23">
        <v>81007715.069999993</v>
      </c>
      <c r="N104" s="23">
        <f t="shared" si="14"/>
        <v>36353537.449999996</v>
      </c>
      <c r="O104" s="17">
        <f t="shared" si="15"/>
        <v>1.8141127972249955</v>
      </c>
      <c r="P104" s="23">
        <f t="shared" si="16"/>
        <v>-13000000</v>
      </c>
      <c r="Q104" s="17">
        <f t="shared" si="17"/>
        <v>0.86171347755532679</v>
      </c>
      <c r="R104" s="14" t="s">
        <v>261</v>
      </c>
    </row>
    <row r="105" spans="1:18" ht="30" x14ac:dyDescent="0.25">
      <c r="A105" s="55" t="s">
        <v>119</v>
      </c>
      <c r="B105" s="50"/>
      <c r="C105" s="50"/>
      <c r="D105" s="50"/>
      <c r="E105" s="50"/>
      <c r="F105" s="51"/>
      <c r="G105" s="23">
        <v>16572200</v>
      </c>
      <c r="H105" s="23">
        <v>17646301.949999999</v>
      </c>
      <c r="I105" s="23">
        <v>0</v>
      </c>
      <c r="J105" s="23">
        <v>22043771.960000001</v>
      </c>
      <c r="K105" s="23">
        <v>0</v>
      </c>
      <c r="L105" s="23">
        <v>4397470.01</v>
      </c>
      <c r="M105" s="23">
        <v>17646301.949999999</v>
      </c>
      <c r="N105" s="23">
        <f t="shared" si="14"/>
        <v>1074101.9499999993</v>
      </c>
      <c r="O105" s="17">
        <f t="shared" si="15"/>
        <v>1.0648134798035263</v>
      </c>
      <c r="P105" s="23">
        <f t="shared" si="16"/>
        <v>0</v>
      </c>
      <c r="Q105" s="17">
        <f t="shared" si="17"/>
        <v>1</v>
      </c>
      <c r="R105" s="15" t="s">
        <v>285</v>
      </c>
    </row>
    <row r="106" spans="1:18" ht="30" x14ac:dyDescent="0.25">
      <c r="A106" s="55" t="s">
        <v>120</v>
      </c>
      <c r="B106" s="50"/>
      <c r="C106" s="50"/>
      <c r="D106" s="50"/>
      <c r="E106" s="50"/>
      <c r="F106" s="51"/>
      <c r="G106" s="23">
        <v>25786268</v>
      </c>
      <c r="H106" s="23">
        <v>133008807.56999999</v>
      </c>
      <c r="I106" s="23">
        <v>0</v>
      </c>
      <c r="J106" s="23">
        <v>146544915.03</v>
      </c>
      <c r="K106" s="23">
        <v>0</v>
      </c>
      <c r="L106" s="23">
        <v>16440000</v>
      </c>
      <c r="M106" s="23">
        <v>130104915.03</v>
      </c>
      <c r="N106" s="23">
        <f t="shared" si="14"/>
        <v>104318647.03</v>
      </c>
      <c r="O106" s="17">
        <f t="shared" si="15"/>
        <v>5.0455116277392289</v>
      </c>
      <c r="P106" s="23">
        <f t="shared" si="16"/>
        <v>-2903892.5399999917</v>
      </c>
      <c r="Q106" s="17">
        <f t="shared" si="17"/>
        <v>0.97816766729171878</v>
      </c>
      <c r="R106" s="15" t="s">
        <v>286</v>
      </c>
    </row>
    <row r="107" spans="1:18" ht="28.5" customHeight="1" x14ac:dyDescent="0.25">
      <c r="A107" s="55" t="s">
        <v>121</v>
      </c>
      <c r="B107" s="50"/>
      <c r="C107" s="50"/>
      <c r="D107" s="50"/>
      <c r="E107" s="50"/>
      <c r="F107" s="51"/>
      <c r="G107" s="23">
        <v>99620076</v>
      </c>
      <c r="H107" s="23">
        <v>229347307.56999999</v>
      </c>
      <c r="I107" s="23">
        <v>0</v>
      </c>
      <c r="J107" s="23">
        <v>195017242.94</v>
      </c>
      <c r="K107" s="23">
        <v>0</v>
      </c>
      <c r="L107" s="23">
        <v>6894174.6600000001</v>
      </c>
      <c r="M107" s="23">
        <v>188123068.28</v>
      </c>
      <c r="N107" s="23">
        <f t="shared" si="14"/>
        <v>88502992.280000001</v>
      </c>
      <c r="O107" s="17">
        <f t="shared" si="15"/>
        <v>1.8884051873238885</v>
      </c>
      <c r="P107" s="23">
        <f t="shared" si="16"/>
        <v>-41224239.289999992</v>
      </c>
      <c r="Q107" s="17">
        <f t="shared" si="17"/>
        <v>0.82025409529859961</v>
      </c>
      <c r="R107" s="15" t="s">
        <v>287</v>
      </c>
    </row>
    <row r="108" spans="1:18" ht="33.75" customHeight="1" x14ac:dyDescent="0.25">
      <c r="A108" s="55" t="s">
        <v>122</v>
      </c>
      <c r="B108" s="50"/>
      <c r="C108" s="50"/>
      <c r="D108" s="50"/>
      <c r="E108" s="50"/>
      <c r="F108" s="51"/>
      <c r="G108" s="23">
        <v>6000000</v>
      </c>
      <c r="H108" s="23">
        <v>6000000</v>
      </c>
      <c r="I108" s="23">
        <v>0</v>
      </c>
      <c r="J108" s="23">
        <v>6000000</v>
      </c>
      <c r="K108" s="23">
        <v>0</v>
      </c>
      <c r="L108" s="23">
        <v>0</v>
      </c>
      <c r="M108" s="23">
        <v>6000000</v>
      </c>
      <c r="N108" s="23">
        <f t="shared" si="14"/>
        <v>0</v>
      </c>
      <c r="O108" s="17">
        <f t="shared" si="15"/>
        <v>1</v>
      </c>
      <c r="P108" s="23">
        <f t="shared" si="16"/>
        <v>0</v>
      </c>
      <c r="Q108" s="17">
        <f t="shared" si="17"/>
        <v>1</v>
      </c>
      <c r="R108" s="14"/>
    </row>
    <row r="109" spans="1:18" ht="54.75" customHeight="1" x14ac:dyDescent="0.25">
      <c r="A109" s="55" t="s">
        <v>123</v>
      </c>
      <c r="B109" s="50"/>
      <c r="C109" s="50"/>
      <c r="D109" s="50"/>
      <c r="E109" s="50"/>
      <c r="F109" s="51"/>
      <c r="G109" s="23">
        <v>3100000</v>
      </c>
      <c r="H109" s="23">
        <v>3100000</v>
      </c>
      <c r="I109" s="23">
        <v>0</v>
      </c>
      <c r="J109" s="23">
        <v>3100000</v>
      </c>
      <c r="K109" s="23">
        <v>0</v>
      </c>
      <c r="L109" s="23">
        <v>0</v>
      </c>
      <c r="M109" s="23">
        <v>3100000</v>
      </c>
      <c r="N109" s="23">
        <f t="shared" si="14"/>
        <v>0</v>
      </c>
      <c r="O109" s="17">
        <f t="shared" si="15"/>
        <v>1</v>
      </c>
      <c r="P109" s="23">
        <f t="shared" si="16"/>
        <v>0</v>
      </c>
      <c r="Q109" s="17">
        <f t="shared" si="17"/>
        <v>1</v>
      </c>
      <c r="R109" s="14"/>
    </row>
    <row r="110" spans="1:18" ht="36" customHeight="1" x14ac:dyDescent="0.25">
      <c r="A110" s="55" t="s">
        <v>124</v>
      </c>
      <c r="B110" s="50"/>
      <c r="C110" s="50"/>
      <c r="D110" s="50"/>
      <c r="E110" s="50"/>
      <c r="F110" s="51"/>
      <c r="G110" s="23">
        <v>4000000</v>
      </c>
      <c r="H110" s="23">
        <v>3881793.69</v>
      </c>
      <c r="I110" s="23">
        <v>0</v>
      </c>
      <c r="J110" s="23">
        <v>3743264.78</v>
      </c>
      <c r="K110" s="23">
        <v>0</v>
      </c>
      <c r="L110" s="23">
        <v>0</v>
      </c>
      <c r="M110" s="23">
        <v>3743264.78</v>
      </c>
      <c r="N110" s="23">
        <f t="shared" si="14"/>
        <v>-256735.2200000002</v>
      </c>
      <c r="O110" s="17">
        <f t="shared" si="15"/>
        <v>0.93581619499999991</v>
      </c>
      <c r="P110" s="23">
        <f t="shared" si="16"/>
        <v>-138528.91000000015</v>
      </c>
      <c r="Q110" s="17">
        <f t="shared" si="17"/>
        <v>0.96431317038902187</v>
      </c>
      <c r="R110" s="15" t="s">
        <v>18</v>
      </c>
    </row>
    <row r="111" spans="1:18" ht="30.75" customHeight="1" x14ac:dyDescent="0.25">
      <c r="A111" s="55" t="s">
        <v>125</v>
      </c>
      <c r="B111" s="50"/>
      <c r="C111" s="50"/>
      <c r="D111" s="50"/>
      <c r="E111" s="50"/>
      <c r="F111" s="51"/>
      <c r="G111" s="23">
        <v>0</v>
      </c>
      <c r="H111" s="23">
        <v>103718100.02</v>
      </c>
      <c r="I111" s="23">
        <v>0</v>
      </c>
      <c r="J111" s="23">
        <v>11114946.43</v>
      </c>
      <c r="K111" s="23">
        <v>0</v>
      </c>
      <c r="L111" s="23">
        <v>0</v>
      </c>
      <c r="M111" s="23">
        <v>11114946.43</v>
      </c>
      <c r="N111" s="23">
        <f t="shared" si="14"/>
        <v>11114946.43</v>
      </c>
      <c r="O111" s="38" t="s">
        <v>13</v>
      </c>
      <c r="P111" s="23">
        <f t="shared" si="16"/>
        <v>-92603153.590000004</v>
      </c>
      <c r="Q111" s="17">
        <f t="shared" si="17"/>
        <v>0.10716496376097037</v>
      </c>
      <c r="R111" s="14" t="s">
        <v>274</v>
      </c>
    </row>
    <row r="112" spans="1:18" ht="52.5" customHeight="1" x14ac:dyDescent="0.25">
      <c r="A112" s="55" t="s">
        <v>126</v>
      </c>
      <c r="B112" s="50"/>
      <c r="C112" s="50"/>
      <c r="D112" s="50"/>
      <c r="E112" s="50"/>
      <c r="F112" s="51"/>
      <c r="G112" s="23">
        <v>472000</v>
      </c>
      <c r="H112" s="23">
        <v>472000</v>
      </c>
      <c r="I112" s="23">
        <v>0</v>
      </c>
      <c r="J112" s="23">
        <v>141010.85999999999</v>
      </c>
      <c r="K112" s="23">
        <v>0</v>
      </c>
      <c r="L112" s="23">
        <v>0</v>
      </c>
      <c r="M112" s="23">
        <v>141010.85999999999</v>
      </c>
      <c r="N112" s="23">
        <f t="shared" si="14"/>
        <v>-330989.14</v>
      </c>
      <c r="O112" s="17">
        <f t="shared" si="15"/>
        <v>0.29875182203389827</v>
      </c>
      <c r="P112" s="23">
        <f t="shared" si="16"/>
        <v>-330989.14</v>
      </c>
      <c r="Q112" s="17">
        <f t="shared" si="17"/>
        <v>0.29875182203389827</v>
      </c>
      <c r="R112" s="15" t="s">
        <v>18</v>
      </c>
    </row>
    <row r="113" spans="1:18" ht="40.5" customHeight="1" x14ac:dyDescent="0.25">
      <c r="A113" s="55" t="s">
        <v>127</v>
      </c>
      <c r="B113" s="50"/>
      <c r="C113" s="50"/>
      <c r="D113" s="50"/>
      <c r="E113" s="50"/>
      <c r="F113" s="51"/>
      <c r="G113" s="23">
        <v>1049900</v>
      </c>
      <c r="H113" s="23">
        <v>4316900</v>
      </c>
      <c r="I113" s="23">
        <v>0</v>
      </c>
      <c r="J113" s="23">
        <v>4303079</v>
      </c>
      <c r="K113" s="23">
        <v>0</v>
      </c>
      <c r="L113" s="23">
        <v>0</v>
      </c>
      <c r="M113" s="23">
        <v>4303079</v>
      </c>
      <c r="N113" s="23">
        <f t="shared" si="14"/>
        <v>3253179</v>
      </c>
      <c r="O113" s="17">
        <f t="shared" si="15"/>
        <v>4.0985608153157447</v>
      </c>
      <c r="P113" s="23">
        <f t="shared" si="16"/>
        <v>-13821</v>
      </c>
      <c r="Q113" s="17">
        <f t="shared" si="17"/>
        <v>0.99679839699784567</v>
      </c>
      <c r="R113" s="14" t="s">
        <v>262</v>
      </c>
    </row>
    <row r="114" spans="1:18" ht="32.25" customHeight="1" x14ac:dyDescent="0.25">
      <c r="A114" s="55" t="s">
        <v>128</v>
      </c>
      <c r="B114" s="50"/>
      <c r="C114" s="50"/>
      <c r="D114" s="50"/>
      <c r="E114" s="50"/>
      <c r="F114" s="51"/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f t="shared" si="14"/>
        <v>0</v>
      </c>
      <c r="O114" s="38" t="s">
        <v>13</v>
      </c>
      <c r="P114" s="23">
        <f t="shared" si="16"/>
        <v>0</v>
      </c>
      <c r="Q114" s="38" t="s">
        <v>13</v>
      </c>
      <c r="R114" s="14"/>
    </row>
    <row r="115" spans="1:18" ht="29.25" customHeight="1" x14ac:dyDescent="0.25">
      <c r="A115" s="55" t="s">
        <v>110</v>
      </c>
      <c r="B115" s="50"/>
      <c r="C115" s="50"/>
      <c r="D115" s="50"/>
      <c r="E115" s="50"/>
      <c r="F115" s="51"/>
      <c r="G115" s="23">
        <v>9065700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f t="shared" si="14"/>
        <v>-9065700</v>
      </c>
      <c r="O115" s="17">
        <f t="shared" si="15"/>
        <v>0</v>
      </c>
      <c r="P115" s="23">
        <f t="shared" si="16"/>
        <v>0</v>
      </c>
      <c r="Q115" s="38" t="s">
        <v>13</v>
      </c>
      <c r="R115" s="14"/>
    </row>
    <row r="116" spans="1:18" ht="48.75" customHeight="1" x14ac:dyDescent="0.25">
      <c r="A116" s="52" t="s">
        <v>204</v>
      </c>
      <c r="B116" s="53"/>
      <c r="C116" s="53"/>
      <c r="D116" s="53"/>
      <c r="E116" s="53"/>
      <c r="F116" s="54"/>
      <c r="G116" s="24">
        <v>63569807.100000001</v>
      </c>
      <c r="H116" s="24">
        <v>85831206.890000001</v>
      </c>
      <c r="I116" s="24">
        <v>0</v>
      </c>
      <c r="J116" s="24">
        <v>83844205.670000002</v>
      </c>
      <c r="K116" s="24">
        <v>0</v>
      </c>
      <c r="L116" s="24">
        <v>125252.01</v>
      </c>
      <c r="M116" s="24">
        <v>83718953.659999996</v>
      </c>
      <c r="N116" s="24">
        <f t="shared" si="14"/>
        <v>20149146.559999995</v>
      </c>
      <c r="O116" s="25">
        <f t="shared" si="15"/>
        <v>1.3169609517345853</v>
      </c>
      <c r="P116" s="24">
        <f t="shared" si="16"/>
        <v>-2112253.2300000042</v>
      </c>
      <c r="Q116" s="25">
        <f t="shared" si="17"/>
        <v>0.9753906148295568</v>
      </c>
      <c r="R116" s="26"/>
    </row>
    <row r="117" spans="1:18" ht="26.25" customHeight="1" x14ac:dyDescent="0.25">
      <c r="A117" s="55" t="s">
        <v>81</v>
      </c>
      <c r="B117" s="50"/>
      <c r="C117" s="50"/>
      <c r="D117" s="50"/>
      <c r="E117" s="50"/>
      <c r="F117" s="51"/>
      <c r="G117" s="23">
        <v>7915500</v>
      </c>
      <c r="H117" s="23">
        <v>8667754.0399999991</v>
      </c>
      <c r="I117" s="23">
        <v>0</v>
      </c>
      <c r="J117" s="23">
        <v>8086796.5099999998</v>
      </c>
      <c r="K117" s="23">
        <v>0</v>
      </c>
      <c r="L117" s="23">
        <v>0</v>
      </c>
      <c r="M117" s="23">
        <v>8086796.5099999998</v>
      </c>
      <c r="N117" s="23">
        <f t="shared" si="14"/>
        <v>171296.50999999978</v>
      </c>
      <c r="O117" s="17">
        <f t="shared" si="15"/>
        <v>1.0216406430421325</v>
      </c>
      <c r="P117" s="23">
        <f t="shared" si="16"/>
        <v>-580957.52999999933</v>
      </c>
      <c r="Q117" s="17">
        <f t="shared" si="17"/>
        <v>0.93297484823415688</v>
      </c>
      <c r="R117" s="15"/>
    </row>
    <row r="118" spans="1:18" ht="43.5" customHeight="1" x14ac:dyDescent="0.25">
      <c r="A118" s="55" t="s">
        <v>129</v>
      </c>
      <c r="B118" s="50"/>
      <c r="C118" s="50"/>
      <c r="D118" s="50"/>
      <c r="E118" s="50"/>
      <c r="F118" s="51"/>
      <c r="G118" s="23">
        <v>48212607.100000001</v>
      </c>
      <c r="H118" s="23">
        <v>68882731.810000002</v>
      </c>
      <c r="I118" s="23">
        <v>0</v>
      </c>
      <c r="J118" s="23">
        <v>67466929.180000007</v>
      </c>
      <c r="K118" s="23">
        <v>0</v>
      </c>
      <c r="L118" s="23">
        <v>112255.76</v>
      </c>
      <c r="M118" s="23">
        <v>67354673.420000002</v>
      </c>
      <c r="N118" s="23">
        <f t="shared" si="14"/>
        <v>19142066.32</v>
      </c>
      <c r="O118" s="17">
        <f t="shared" si="15"/>
        <v>1.3970344578192289</v>
      </c>
      <c r="P118" s="23">
        <f t="shared" si="16"/>
        <v>-1528058.3900000006</v>
      </c>
      <c r="Q118" s="17">
        <f t="shared" si="17"/>
        <v>0.97781652455052359</v>
      </c>
      <c r="R118" s="42" t="s">
        <v>299</v>
      </c>
    </row>
    <row r="119" spans="1:18" ht="37.5" customHeight="1" x14ac:dyDescent="0.25">
      <c r="A119" s="55" t="s">
        <v>130</v>
      </c>
      <c r="B119" s="50"/>
      <c r="C119" s="50"/>
      <c r="D119" s="50"/>
      <c r="E119" s="50"/>
      <c r="F119" s="51"/>
      <c r="G119" s="23">
        <v>7441700</v>
      </c>
      <c r="H119" s="23">
        <v>8280721.04</v>
      </c>
      <c r="I119" s="23">
        <v>0</v>
      </c>
      <c r="J119" s="23">
        <v>8290479.9800000004</v>
      </c>
      <c r="K119" s="23">
        <v>0</v>
      </c>
      <c r="L119" s="23">
        <v>12996.25</v>
      </c>
      <c r="M119" s="23">
        <v>8277483.7300000004</v>
      </c>
      <c r="N119" s="23">
        <f t="shared" si="14"/>
        <v>835783.73000000045</v>
      </c>
      <c r="O119" s="17">
        <f t="shared" si="15"/>
        <v>1.1123108604216778</v>
      </c>
      <c r="P119" s="23">
        <f t="shared" si="16"/>
        <v>-3237.3099999995902</v>
      </c>
      <c r="Q119" s="17">
        <f t="shared" si="17"/>
        <v>0.99960905457575955</v>
      </c>
      <c r="R119" s="42" t="s">
        <v>279</v>
      </c>
    </row>
    <row r="120" spans="1:18" ht="38.25" customHeight="1" x14ac:dyDescent="0.25">
      <c r="A120" s="52" t="s">
        <v>203</v>
      </c>
      <c r="B120" s="53"/>
      <c r="C120" s="53"/>
      <c r="D120" s="53"/>
      <c r="E120" s="53"/>
      <c r="F120" s="54"/>
      <c r="G120" s="24">
        <v>66154000</v>
      </c>
      <c r="H120" s="24">
        <v>14810572.210000001</v>
      </c>
      <c r="I120" s="24">
        <v>0</v>
      </c>
      <c r="J120" s="24">
        <v>14810572.210000001</v>
      </c>
      <c r="K120" s="24">
        <v>0</v>
      </c>
      <c r="L120" s="24">
        <v>0</v>
      </c>
      <c r="M120" s="24">
        <v>14810572.210000001</v>
      </c>
      <c r="N120" s="24">
        <f t="shared" si="14"/>
        <v>-51343427.789999999</v>
      </c>
      <c r="O120" s="25">
        <f t="shared" si="15"/>
        <v>0.22388022205762315</v>
      </c>
      <c r="P120" s="24">
        <f t="shared" si="16"/>
        <v>0</v>
      </c>
      <c r="Q120" s="25">
        <f t="shared" si="17"/>
        <v>1</v>
      </c>
      <c r="R120" s="26"/>
    </row>
    <row r="121" spans="1:18" ht="32.25" customHeight="1" x14ac:dyDescent="0.25">
      <c r="A121" s="55" t="s">
        <v>131</v>
      </c>
      <c r="B121" s="50"/>
      <c r="C121" s="50"/>
      <c r="D121" s="50"/>
      <c r="E121" s="50"/>
      <c r="F121" s="51"/>
      <c r="G121" s="23">
        <v>5625000</v>
      </c>
      <c r="H121" s="23">
        <v>14582490.73</v>
      </c>
      <c r="I121" s="23">
        <v>0</v>
      </c>
      <c r="J121" s="23">
        <v>14582490.73</v>
      </c>
      <c r="K121" s="23">
        <v>0</v>
      </c>
      <c r="L121" s="23">
        <v>0</v>
      </c>
      <c r="M121" s="23">
        <v>14582490.73</v>
      </c>
      <c r="N121" s="23">
        <f t="shared" si="14"/>
        <v>8957490.7300000004</v>
      </c>
      <c r="O121" s="17">
        <f t="shared" si="15"/>
        <v>2.5924427964444443</v>
      </c>
      <c r="P121" s="23">
        <f t="shared" si="16"/>
        <v>0</v>
      </c>
      <c r="Q121" s="17">
        <f t="shared" si="17"/>
        <v>1</v>
      </c>
      <c r="R121" s="14" t="s">
        <v>263</v>
      </c>
    </row>
    <row r="122" spans="1:18" ht="31.5" customHeight="1" x14ac:dyDescent="0.25">
      <c r="A122" s="55" t="s">
        <v>132</v>
      </c>
      <c r="B122" s="50"/>
      <c r="C122" s="50"/>
      <c r="D122" s="50"/>
      <c r="E122" s="50"/>
      <c r="F122" s="51"/>
      <c r="G122" s="23">
        <v>60529000</v>
      </c>
      <c r="H122" s="23">
        <v>228081.48</v>
      </c>
      <c r="I122" s="23">
        <v>0</v>
      </c>
      <c r="J122" s="23">
        <v>228081.48</v>
      </c>
      <c r="K122" s="23">
        <v>0</v>
      </c>
      <c r="L122" s="23">
        <v>0</v>
      </c>
      <c r="M122" s="23">
        <v>228081.48</v>
      </c>
      <c r="N122" s="23">
        <f t="shared" si="14"/>
        <v>-60300918.520000003</v>
      </c>
      <c r="O122" s="17">
        <f t="shared" si="15"/>
        <v>3.7681356044210216E-3</v>
      </c>
      <c r="P122" s="23">
        <f t="shared" si="16"/>
        <v>0</v>
      </c>
      <c r="Q122" s="17">
        <f t="shared" si="17"/>
        <v>1</v>
      </c>
      <c r="R122" s="16" t="s">
        <v>275</v>
      </c>
    </row>
    <row r="123" spans="1:18" ht="38.25" customHeight="1" x14ac:dyDescent="0.25">
      <c r="A123" s="52" t="s">
        <v>205</v>
      </c>
      <c r="B123" s="53"/>
      <c r="C123" s="53"/>
      <c r="D123" s="53"/>
      <c r="E123" s="53"/>
      <c r="F123" s="54"/>
      <c r="G123" s="24">
        <v>34440733.609999999</v>
      </c>
      <c r="H123" s="24">
        <v>147068450.31999999</v>
      </c>
      <c r="I123" s="24">
        <v>0</v>
      </c>
      <c r="J123" s="24">
        <v>147068950.31999999</v>
      </c>
      <c r="K123" s="24">
        <v>0</v>
      </c>
      <c r="L123" s="24">
        <v>500</v>
      </c>
      <c r="M123" s="24">
        <v>147068450.31999999</v>
      </c>
      <c r="N123" s="24">
        <f t="shared" si="14"/>
        <v>112627716.70999999</v>
      </c>
      <c r="O123" s="25">
        <f t="shared" si="15"/>
        <v>4.2701892469938008</v>
      </c>
      <c r="P123" s="24">
        <f t="shared" si="16"/>
        <v>0</v>
      </c>
      <c r="Q123" s="25">
        <f t="shared" si="17"/>
        <v>1</v>
      </c>
      <c r="R123" s="26"/>
    </row>
    <row r="124" spans="1:18" ht="47.25" customHeight="1" x14ac:dyDescent="0.25">
      <c r="A124" s="55" t="s">
        <v>133</v>
      </c>
      <c r="B124" s="50"/>
      <c r="C124" s="50"/>
      <c r="D124" s="50"/>
      <c r="E124" s="50"/>
      <c r="F124" s="51"/>
      <c r="G124" s="23">
        <v>34440733.609999999</v>
      </c>
      <c r="H124" s="23">
        <v>147068450.31999999</v>
      </c>
      <c r="I124" s="23">
        <v>0</v>
      </c>
      <c r="J124" s="23">
        <v>147068950.31999999</v>
      </c>
      <c r="K124" s="23">
        <v>0</v>
      </c>
      <c r="L124" s="23">
        <v>500</v>
      </c>
      <c r="M124" s="23">
        <v>147068450.31999999</v>
      </c>
      <c r="N124" s="23">
        <f t="shared" si="14"/>
        <v>112627716.70999999</v>
      </c>
      <c r="O124" s="17">
        <f t="shared" si="15"/>
        <v>4.2701892469938008</v>
      </c>
      <c r="P124" s="23">
        <f t="shared" si="16"/>
        <v>0</v>
      </c>
      <c r="Q124" s="17">
        <f t="shared" si="17"/>
        <v>1</v>
      </c>
      <c r="R124" s="15" t="s">
        <v>288</v>
      </c>
    </row>
    <row r="125" spans="1:18" ht="38.25" customHeight="1" x14ac:dyDescent="0.25">
      <c r="A125" s="52" t="s">
        <v>206</v>
      </c>
      <c r="B125" s="53"/>
      <c r="C125" s="53"/>
      <c r="D125" s="53"/>
      <c r="E125" s="53"/>
      <c r="F125" s="54"/>
      <c r="G125" s="24">
        <v>4140700</v>
      </c>
      <c r="H125" s="24">
        <v>4382170</v>
      </c>
      <c r="I125" s="24">
        <v>0</v>
      </c>
      <c r="J125" s="24">
        <v>4382170</v>
      </c>
      <c r="K125" s="24">
        <v>0</v>
      </c>
      <c r="L125" s="24">
        <v>0</v>
      </c>
      <c r="M125" s="24">
        <v>4382170</v>
      </c>
      <c r="N125" s="24">
        <f t="shared" si="14"/>
        <v>241470</v>
      </c>
      <c r="O125" s="25">
        <f t="shared" si="15"/>
        <v>1.05831622672495</v>
      </c>
      <c r="P125" s="24">
        <f t="shared" si="16"/>
        <v>0</v>
      </c>
      <c r="Q125" s="25">
        <f t="shared" si="17"/>
        <v>1</v>
      </c>
      <c r="R125" s="26"/>
    </row>
    <row r="126" spans="1:18" ht="38.25" customHeight="1" x14ac:dyDescent="0.25">
      <c r="A126" s="55" t="s">
        <v>134</v>
      </c>
      <c r="B126" s="50"/>
      <c r="C126" s="50"/>
      <c r="D126" s="50"/>
      <c r="E126" s="50"/>
      <c r="F126" s="51"/>
      <c r="G126" s="23">
        <v>4140700</v>
      </c>
      <c r="H126" s="23">
        <v>4382170</v>
      </c>
      <c r="I126" s="23">
        <v>0</v>
      </c>
      <c r="J126" s="23">
        <v>4382170</v>
      </c>
      <c r="K126" s="23">
        <v>0</v>
      </c>
      <c r="L126" s="23">
        <v>0</v>
      </c>
      <c r="M126" s="23">
        <v>4382170</v>
      </c>
      <c r="N126" s="23">
        <f t="shared" si="14"/>
        <v>241470</v>
      </c>
      <c r="O126" s="17">
        <f t="shared" si="15"/>
        <v>1.05831622672495</v>
      </c>
      <c r="P126" s="23">
        <f t="shared" si="16"/>
        <v>0</v>
      </c>
      <c r="Q126" s="17">
        <f t="shared" si="17"/>
        <v>1</v>
      </c>
      <c r="R126" s="15" t="s">
        <v>263</v>
      </c>
    </row>
    <row r="127" spans="1:18" ht="38.25" customHeight="1" x14ac:dyDescent="0.25">
      <c r="A127" s="52" t="s">
        <v>207</v>
      </c>
      <c r="B127" s="53"/>
      <c r="C127" s="53"/>
      <c r="D127" s="53"/>
      <c r="E127" s="53"/>
      <c r="F127" s="54"/>
      <c r="G127" s="24">
        <v>32580000</v>
      </c>
      <c r="H127" s="24">
        <v>1468312</v>
      </c>
      <c r="I127" s="24">
        <v>0</v>
      </c>
      <c r="J127" s="24">
        <v>1468312</v>
      </c>
      <c r="K127" s="24">
        <v>0</v>
      </c>
      <c r="L127" s="24">
        <v>0</v>
      </c>
      <c r="M127" s="24">
        <v>1468312</v>
      </c>
      <c r="N127" s="24">
        <f t="shared" si="14"/>
        <v>-31111688</v>
      </c>
      <c r="O127" s="25">
        <f t="shared" si="15"/>
        <v>4.5067894413750767E-2</v>
      </c>
      <c r="P127" s="24">
        <f t="shared" si="16"/>
        <v>0</v>
      </c>
      <c r="Q127" s="25">
        <f t="shared" si="17"/>
        <v>1</v>
      </c>
      <c r="R127" s="26"/>
    </row>
    <row r="128" spans="1:18" ht="51.75" customHeight="1" x14ac:dyDescent="0.25">
      <c r="A128" s="55" t="s">
        <v>135</v>
      </c>
      <c r="B128" s="50"/>
      <c r="C128" s="50"/>
      <c r="D128" s="50"/>
      <c r="E128" s="50"/>
      <c r="F128" s="51"/>
      <c r="G128" s="23">
        <v>32580000</v>
      </c>
      <c r="H128" s="23">
        <v>1468312</v>
      </c>
      <c r="I128" s="23">
        <v>0</v>
      </c>
      <c r="J128" s="23">
        <v>1468312</v>
      </c>
      <c r="K128" s="23">
        <v>0</v>
      </c>
      <c r="L128" s="23">
        <v>0</v>
      </c>
      <c r="M128" s="23">
        <v>1468312</v>
      </c>
      <c r="N128" s="23">
        <f t="shared" si="14"/>
        <v>-31111688</v>
      </c>
      <c r="O128" s="17">
        <f t="shared" si="15"/>
        <v>4.5067894413750767E-2</v>
      </c>
      <c r="P128" s="23">
        <f t="shared" si="16"/>
        <v>0</v>
      </c>
      <c r="Q128" s="17">
        <f t="shared" si="17"/>
        <v>1</v>
      </c>
      <c r="R128" s="15" t="s">
        <v>289</v>
      </c>
    </row>
    <row r="129" spans="1:18" ht="28.5" customHeight="1" x14ac:dyDescent="0.25">
      <c r="A129" s="56" t="s">
        <v>208</v>
      </c>
      <c r="B129" s="57"/>
      <c r="C129" s="57"/>
      <c r="D129" s="57"/>
      <c r="E129" s="57"/>
      <c r="F129" s="58"/>
      <c r="G129" s="8">
        <v>93304904.920000002</v>
      </c>
      <c r="H129" s="8">
        <v>114500714.64</v>
      </c>
      <c r="I129" s="7">
        <v>0</v>
      </c>
      <c r="J129" s="7">
        <v>105075857.84</v>
      </c>
      <c r="K129" s="7">
        <v>0</v>
      </c>
      <c r="L129" s="7">
        <v>2817006.87</v>
      </c>
      <c r="M129" s="8">
        <v>102258850.97</v>
      </c>
      <c r="N129" s="8">
        <f t="shared" si="14"/>
        <v>8953946.049999997</v>
      </c>
      <c r="O129" s="9">
        <f t="shared" si="15"/>
        <v>1.0959643660499643</v>
      </c>
      <c r="P129" s="8">
        <f t="shared" si="16"/>
        <v>-12241863.670000002</v>
      </c>
      <c r="Q129" s="9">
        <f t="shared" si="17"/>
        <v>0.89308482738741446</v>
      </c>
      <c r="R129" s="33"/>
    </row>
    <row r="130" spans="1:18" ht="28.5" customHeight="1" x14ac:dyDescent="0.25">
      <c r="A130" s="52" t="s">
        <v>218</v>
      </c>
      <c r="B130" s="53"/>
      <c r="C130" s="53"/>
      <c r="D130" s="53"/>
      <c r="E130" s="53"/>
      <c r="F130" s="54"/>
      <c r="G130" s="24">
        <v>35779241.399999999</v>
      </c>
      <c r="H130" s="24">
        <v>44365653.829999998</v>
      </c>
      <c r="I130" s="24">
        <v>0</v>
      </c>
      <c r="J130" s="24">
        <v>44707346.32</v>
      </c>
      <c r="K130" s="24">
        <v>0</v>
      </c>
      <c r="L130" s="24">
        <v>2239505.85</v>
      </c>
      <c r="M130" s="24">
        <v>42467840.469999999</v>
      </c>
      <c r="N130" s="24">
        <f t="shared" ref="N130:N188" si="18">M130-G130</f>
        <v>6688599.0700000003</v>
      </c>
      <c r="O130" s="25">
        <f t="shared" ref="O130:O188" si="19">M130/G130</f>
        <v>1.1869407737079636</v>
      </c>
      <c r="P130" s="24">
        <f t="shared" ref="P130:P188" si="20">M130-H130</f>
        <v>-1897813.3599999994</v>
      </c>
      <c r="Q130" s="25">
        <f t="shared" ref="Q130:Q188" si="21">M130/H130</f>
        <v>0.95722336546031694</v>
      </c>
      <c r="R130" s="26"/>
    </row>
    <row r="131" spans="1:18" ht="138" customHeight="1" x14ac:dyDescent="0.25">
      <c r="A131" s="55" t="s">
        <v>81</v>
      </c>
      <c r="B131" s="50"/>
      <c r="C131" s="50"/>
      <c r="D131" s="50"/>
      <c r="E131" s="50"/>
      <c r="F131" s="51"/>
      <c r="G131" s="23">
        <v>35779241.399999999</v>
      </c>
      <c r="H131" s="23">
        <v>44365653.829999998</v>
      </c>
      <c r="I131" s="23">
        <v>0</v>
      </c>
      <c r="J131" s="23">
        <v>44707346.32</v>
      </c>
      <c r="K131" s="23">
        <v>0</v>
      </c>
      <c r="L131" s="23">
        <v>2239505.85</v>
      </c>
      <c r="M131" s="23">
        <v>42467840.469999999</v>
      </c>
      <c r="N131" s="23">
        <f t="shared" si="18"/>
        <v>6688599.0700000003</v>
      </c>
      <c r="O131" s="17">
        <f t="shared" si="19"/>
        <v>1.1869407737079636</v>
      </c>
      <c r="P131" s="23">
        <f t="shared" si="20"/>
        <v>-1897813.3599999994</v>
      </c>
      <c r="Q131" s="17">
        <f t="shared" si="21"/>
        <v>0.95722336546031694</v>
      </c>
      <c r="R131" s="15" t="s">
        <v>293</v>
      </c>
    </row>
    <row r="132" spans="1:18" ht="41.25" customHeight="1" x14ac:dyDescent="0.25">
      <c r="A132" s="52" t="s">
        <v>219</v>
      </c>
      <c r="B132" s="53"/>
      <c r="C132" s="53"/>
      <c r="D132" s="53"/>
      <c r="E132" s="53"/>
      <c r="F132" s="54"/>
      <c r="G132" s="24">
        <v>450000</v>
      </c>
      <c r="H132" s="24">
        <v>450000</v>
      </c>
      <c r="I132" s="24">
        <v>0</v>
      </c>
      <c r="J132" s="24">
        <v>275437.90000000002</v>
      </c>
      <c r="K132" s="24">
        <v>0</v>
      </c>
      <c r="L132" s="24">
        <v>0</v>
      </c>
      <c r="M132" s="24">
        <v>275437.90000000002</v>
      </c>
      <c r="N132" s="24">
        <f t="shared" si="18"/>
        <v>-174562.09999999998</v>
      </c>
      <c r="O132" s="25">
        <f t="shared" si="19"/>
        <v>0.61208422222222225</v>
      </c>
      <c r="P132" s="24">
        <f t="shared" si="20"/>
        <v>-174562.09999999998</v>
      </c>
      <c r="Q132" s="25">
        <f t="shared" si="21"/>
        <v>0.61208422222222225</v>
      </c>
      <c r="R132" s="26"/>
    </row>
    <row r="133" spans="1:18" ht="31.5" customHeight="1" x14ac:dyDescent="0.25">
      <c r="A133" s="49" t="s">
        <v>136</v>
      </c>
      <c r="B133" s="50"/>
      <c r="C133" s="50"/>
      <c r="D133" s="50"/>
      <c r="E133" s="50"/>
      <c r="F133" s="51"/>
      <c r="G133" s="7">
        <v>450000</v>
      </c>
      <c r="H133" s="7">
        <v>450000</v>
      </c>
      <c r="I133" s="7">
        <v>0</v>
      </c>
      <c r="J133" s="7">
        <v>275437.90000000002</v>
      </c>
      <c r="K133" s="7">
        <v>0</v>
      </c>
      <c r="L133" s="7">
        <v>0</v>
      </c>
      <c r="M133" s="23">
        <v>275437.90000000002</v>
      </c>
      <c r="N133" s="23">
        <f t="shared" si="18"/>
        <v>-174562.09999999998</v>
      </c>
      <c r="O133" s="17">
        <f t="shared" si="19"/>
        <v>0.61208422222222225</v>
      </c>
      <c r="P133" s="23">
        <f t="shared" si="20"/>
        <v>-174562.09999999998</v>
      </c>
      <c r="Q133" s="17">
        <f t="shared" si="21"/>
        <v>0.61208422222222225</v>
      </c>
      <c r="R133" s="15" t="s">
        <v>18</v>
      </c>
    </row>
    <row r="134" spans="1:18" ht="42" customHeight="1" x14ac:dyDescent="0.25">
      <c r="A134" s="52" t="s">
        <v>220</v>
      </c>
      <c r="B134" s="53"/>
      <c r="C134" s="53"/>
      <c r="D134" s="53"/>
      <c r="E134" s="53"/>
      <c r="F134" s="54"/>
      <c r="G134" s="24">
        <v>14973759.52</v>
      </c>
      <c r="H134" s="24">
        <v>19218354.460000001</v>
      </c>
      <c r="I134" s="24">
        <v>0</v>
      </c>
      <c r="J134" s="24">
        <v>19315656.920000002</v>
      </c>
      <c r="K134" s="24">
        <v>0</v>
      </c>
      <c r="L134" s="24">
        <v>514286.6</v>
      </c>
      <c r="M134" s="24">
        <v>18801370.32</v>
      </c>
      <c r="N134" s="24">
        <f t="shared" si="18"/>
        <v>3827610.8000000007</v>
      </c>
      <c r="O134" s="25">
        <f t="shared" si="19"/>
        <v>1.2556212282484953</v>
      </c>
      <c r="P134" s="24">
        <f t="shared" si="20"/>
        <v>-416984.1400000006</v>
      </c>
      <c r="Q134" s="25">
        <f t="shared" si="21"/>
        <v>0.9783028177116887</v>
      </c>
      <c r="R134" s="26"/>
    </row>
    <row r="135" spans="1:18" ht="51.75" customHeight="1" x14ac:dyDescent="0.25">
      <c r="A135" s="49" t="s">
        <v>137</v>
      </c>
      <c r="B135" s="50"/>
      <c r="C135" s="50"/>
      <c r="D135" s="50"/>
      <c r="E135" s="50"/>
      <c r="F135" s="51"/>
      <c r="G135" s="7">
        <v>14973759.52</v>
      </c>
      <c r="H135" s="7">
        <v>19218354.460000001</v>
      </c>
      <c r="I135" s="7">
        <v>0</v>
      </c>
      <c r="J135" s="7">
        <v>19315656.920000002</v>
      </c>
      <c r="K135" s="7">
        <v>0</v>
      </c>
      <c r="L135" s="7">
        <v>514286.6</v>
      </c>
      <c r="M135" s="23">
        <v>18801370.32</v>
      </c>
      <c r="N135" s="23">
        <f t="shared" si="18"/>
        <v>3827610.8000000007</v>
      </c>
      <c r="O135" s="17">
        <f t="shared" si="19"/>
        <v>1.2556212282484953</v>
      </c>
      <c r="P135" s="23">
        <f t="shared" si="20"/>
        <v>-416984.1400000006</v>
      </c>
      <c r="Q135" s="17">
        <f t="shared" si="21"/>
        <v>0.9783028177116887</v>
      </c>
      <c r="R135" s="15" t="s">
        <v>300</v>
      </c>
    </row>
    <row r="136" spans="1:18" ht="36" customHeight="1" x14ac:dyDescent="0.25">
      <c r="A136" s="52" t="s">
        <v>221</v>
      </c>
      <c r="B136" s="53"/>
      <c r="C136" s="53"/>
      <c r="D136" s="53"/>
      <c r="E136" s="53"/>
      <c r="F136" s="54"/>
      <c r="G136" s="24">
        <v>26699632</v>
      </c>
      <c r="H136" s="24">
        <v>28685296.489999998</v>
      </c>
      <c r="I136" s="24">
        <v>0</v>
      </c>
      <c r="J136" s="24">
        <v>28718371.77</v>
      </c>
      <c r="K136" s="24">
        <v>0</v>
      </c>
      <c r="L136" s="24">
        <v>55683.03</v>
      </c>
      <c r="M136" s="24">
        <v>28662688.739999998</v>
      </c>
      <c r="N136" s="24">
        <f t="shared" si="18"/>
        <v>1963056.7399999984</v>
      </c>
      <c r="O136" s="25">
        <f t="shared" si="19"/>
        <v>1.0735237377054485</v>
      </c>
      <c r="P136" s="24">
        <f t="shared" si="20"/>
        <v>-22607.75</v>
      </c>
      <c r="Q136" s="25">
        <f t="shared" si="21"/>
        <v>0.99921186974630427</v>
      </c>
      <c r="R136" s="26"/>
    </row>
    <row r="137" spans="1:18" ht="132.75" customHeight="1" x14ac:dyDescent="0.25">
      <c r="A137" s="49" t="s">
        <v>81</v>
      </c>
      <c r="B137" s="50"/>
      <c r="C137" s="50"/>
      <c r="D137" s="50"/>
      <c r="E137" s="50"/>
      <c r="F137" s="51"/>
      <c r="G137" s="7">
        <v>26699632</v>
      </c>
      <c r="H137" s="7">
        <v>28685296.489999998</v>
      </c>
      <c r="I137" s="7">
        <v>0</v>
      </c>
      <c r="J137" s="7">
        <v>28718371.77</v>
      </c>
      <c r="K137" s="7">
        <v>0</v>
      </c>
      <c r="L137" s="7">
        <v>55683.03</v>
      </c>
      <c r="M137" s="23">
        <v>28662688.739999998</v>
      </c>
      <c r="N137" s="23">
        <f>M137-G137</f>
        <v>1963056.7399999984</v>
      </c>
      <c r="O137" s="17">
        <f t="shared" si="19"/>
        <v>1.0735237377054485</v>
      </c>
      <c r="P137" s="23">
        <f t="shared" si="20"/>
        <v>-22607.75</v>
      </c>
      <c r="Q137" s="17">
        <f t="shared" si="21"/>
        <v>0.99921186974630427</v>
      </c>
      <c r="R137" s="15" t="s">
        <v>293</v>
      </c>
    </row>
    <row r="138" spans="1:18" ht="33.75" customHeight="1" x14ac:dyDescent="0.25">
      <c r="A138" s="52" t="s">
        <v>50</v>
      </c>
      <c r="B138" s="53"/>
      <c r="C138" s="53"/>
      <c r="D138" s="53"/>
      <c r="E138" s="53"/>
      <c r="F138" s="54"/>
      <c r="G138" s="24">
        <v>12361100</v>
      </c>
      <c r="H138" s="24">
        <v>13019193.039999999</v>
      </c>
      <c r="I138" s="24">
        <v>0</v>
      </c>
      <c r="J138" s="24">
        <v>4390174.26</v>
      </c>
      <c r="K138" s="24">
        <v>0</v>
      </c>
      <c r="L138" s="24">
        <v>2000</v>
      </c>
      <c r="M138" s="24">
        <v>4388174.26</v>
      </c>
      <c r="N138" s="24">
        <f t="shared" si="18"/>
        <v>-7972925.7400000002</v>
      </c>
      <c r="O138" s="25">
        <f t="shared" si="19"/>
        <v>0.35499868620106623</v>
      </c>
      <c r="P138" s="24">
        <f t="shared" si="20"/>
        <v>-8631018.7799999993</v>
      </c>
      <c r="Q138" s="25">
        <f t="shared" si="21"/>
        <v>0.3370542434172249</v>
      </c>
      <c r="R138" s="26"/>
    </row>
    <row r="139" spans="1:18" ht="34.5" customHeight="1" x14ac:dyDescent="0.25">
      <c r="A139" s="49" t="s">
        <v>138</v>
      </c>
      <c r="B139" s="50"/>
      <c r="C139" s="50"/>
      <c r="D139" s="50"/>
      <c r="E139" s="50"/>
      <c r="F139" s="51"/>
      <c r="G139" s="7">
        <v>0</v>
      </c>
      <c r="H139" s="7">
        <v>198500</v>
      </c>
      <c r="I139" s="7">
        <v>0</v>
      </c>
      <c r="J139" s="7">
        <v>198500</v>
      </c>
      <c r="K139" s="7">
        <v>0</v>
      </c>
      <c r="L139" s="7">
        <v>0</v>
      </c>
      <c r="M139" s="23">
        <v>198500</v>
      </c>
      <c r="N139" s="23">
        <f t="shared" si="18"/>
        <v>198500</v>
      </c>
      <c r="O139" s="38" t="s">
        <v>13</v>
      </c>
      <c r="P139" s="23">
        <f t="shared" si="20"/>
        <v>0</v>
      </c>
      <c r="Q139" s="17">
        <f t="shared" si="21"/>
        <v>1</v>
      </c>
      <c r="R139" s="15" t="s">
        <v>302</v>
      </c>
    </row>
    <row r="140" spans="1:18" ht="45" x14ac:dyDescent="0.25">
      <c r="A140" s="49" t="s">
        <v>139</v>
      </c>
      <c r="B140" s="50"/>
      <c r="C140" s="50"/>
      <c r="D140" s="50"/>
      <c r="E140" s="50"/>
      <c r="F140" s="51"/>
      <c r="G140" s="7">
        <v>1000000</v>
      </c>
      <c r="H140" s="7">
        <v>1500000</v>
      </c>
      <c r="I140" s="7">
        <v>0</v>
      </c>
      <c r="J140" s="7">
        <v>1255500</v>
      </c>
      <c r="K140" s="7">
        <v>0</v>
      </c>
      <c r="L140" s="7">
        <v>2000</v>
      </c>
      <c r="M140" s="23">
        <v>1253500</v>
      </c>
      <c r="N140" s="23">
        <f t="shared" si="18"/>
        <v>253500</v>
      </c>
      <c r="O140" s="17">
        <f t="shared" si="19"/>
        <v>1.2535000000000001</v>
      </c>
      <c r="P140" s="23">
        <f t="shared" si="20"/>
        <v>-246500</v>
      </c>
      <c r="Q140" s="17">
        <f t="shared" si="21"/>
        <v>0.83566666666666667</v>
      </c>
      <c r="R140" s="15" t="s">
        <v>301</v>
      </c>
    </row>
    <row r="141" spans="1:18" ht="43.5" customHeight="1" x14ac:dyDescent="0.25">
      <c r="A141" s="49" t="s">
        <v>140</v>
      </c>
      <c r="B141" s="50"/>
      <c r="C141" s="50"/>
      <c r="D141" s="50"/>
      <c r="E141" s="50"/>
      <c r="F141" s="51"/>
      <c r="G141" s="7">
        <v>1500000</v>
      </c>
      <c r="H141" s="7">
        <v>1726500</v>
      </c>
      <c r="I141" s="7">
        <v>0</v>
      </c>
      <c r="J141" s="7">
        <v>1616010</v>
      </c>
      <c r="K141" s="7">
        <v>0</v>
      </c>
      <c r="L141" s="7">
        <v>0</v>
      </c>
      <c r="M141" s="23">
        <v>1616010</v>
      </c>
      <c r="N141" s="23">
        <f t="shared" si="18"/>
        <v>116010</v>
      </c>
      <c r="O141" s="17">
        <f t="shared" si="19"/>
        <v>1.07734</v>
      </c>
      <c r="P141" s="23">
        <f t="shared" si="20"/>
        <v>-110490</v>
      </c>
      <c r="Q141" s="17">
        <f t="shared" si="21"/>
        <v>0.93600347523892269</v>
      </c>
      <c r="R141" s="15" t="s">
        <v>301</v>
      </c>
    </row>
    <row r="142" spans="1:18" ht="51.75" customHeight="1" x14ac:dyDescent="0.25">
      <c r="A142" s="49" t="s">
        <v>17</v>
      </c>
      <c r="B142" s="50"/>
      <c r="C142" s="50"/>
      <c r="D142" s="50"/>
      <c r="E142" s="50"/>
      <c r="F142" s="51"/>
      <c r="G142" s="7">
        <v>9861100</v>
      </c>
      <c r="H142" s="7">
        <v>9594193.0399999991</v>
      </c>
      <c r="I142" s="7">
        <v>0</v>
      </c>
      <c r="J142" s="7">
        <v>1320164.26</v>
      </c>
      <c r="K142" s="7">
        <v>0</v>
      </c>
      <c r="L142" s="7">
        <v>0</v>
      </c>
      <c r="M142" s="23">
        <v>1320164.26</v>
      </c>
      <c r="N142" s="23">
        <f t="shared" si="18"/>
        <v>-8540935.7400000002</v>
      </c>
      <c r="O142" s="17">
        <f t="shared" si="19"/>
        <v>0.13387596312784578</v>
      </c>
      <c r="P142" s="23">
        <f t="shared" si="20"/>
        <v>-8274028.7799999993</v>
      </c>
      <c r="Q142" s="17">
        <f t="shared" si="21"/>
        <v>0.1376003437179121</v>
      </c>
      <c r="R142" s="15" t="s">
        <v>18</v>
      </c>
    </row>
    <row r="143" spans="1:18" ht="38.25" customHeight="1" x14ac:dyDescent="0.25">
      <c r="A143" s="52" t="s">
        <v>51</v>
      </c>
      <c r="B143" s="53"/>
      <c r="C143" s="53"/>
      <c r="D143" s="53"/>
      <c r="E143" s="53"/>
      <c r="F143" s="54"/>
      <c r="G143" s="24">
        <v>0</v>
      </c>
      <c r="H143" s="24">
        <v>6000000</v>
      </c>
      <c r="I143" s="24">
        <v>0</v>
      </c>
      <c r="J143" s="24">
        <v>4943801.34</v>
      </c>
      <c r="K143" s="24">
        <v>0</v>
      </c>
      <c r="L143" s="24">
        <v>0</v>
      </c>
      <c r="M143" s="24">
        <v>4943801.34</v>
      </c>
      <c r="N143" s="24">
        <f t="shared" si="18"/>
        <v>4943801.34</v>
      </c>
      <c r="O143" s="29" t="s">
        <v>13</v>
      </c>
      <c r="P143" s="24">
        <f t="shared" si="20"/>
        <v>-1056198.6600000001</v>
      </c>
      <c r="Q143" s="25">
        <f t="shared" si="21"/>
        <v>0.82396689000000001</v>
      </c>
      <c r="R143" s="26"/>
    </row>
    <row r="144" spans="1:18" ht="31.5" customHeight="1" x14ac:dyDescent="0.25">
      <c r="A144" s="49" t="s">
        <v>141</v>
      </c>
      <c r="B144" s="50"/>
      <c r="C144" s="50"/>
      <c r="D144" s="50"/>
      <c r="E144" s="50"/>
      <c r="F144" s="51"/>
      <c r="G144" s="7">
        <v>0</v>
      </c>
      <c r="H144" s="7">
        <v>5000000</v>
      </c>
      <c r="I144" s="7">
        <v>0</v>
      </c>
      <c r="J144" s="7">
        <v>4943801.34</v>
      </c>
      <c r="K144" s="7">
        <v>0</v>
      </c>
      <c r="L144" s="7">
        <v>0</v>
      </c>
      <c r="M144" s="23">
        <v>4943801.34</v>
      </c>
      <c r="N144" s="23">
        <f t="shared" si="18"/>
        <v>4943801.34</v>
      </c>
      <c r="O144" s="38" t="s">
        <v>13</v>
      </c>
      <c r="P144" s="23">
        <f t="shared" si="20"/>
        <v>-56198.660000000149</v>
      </c>
      <c r="Q144" s="17">
        <f t="shared" si="21"/>
        <v>0.98876026799999994</v>
      </c>
      <c r="R144" s="42" t="s">
        <v>294</v>
      </c>
    </row>
    <row r="145" spans="1:18" ht="30.75" customHeight="1" x14ac:dyDescent="0.25">
      <c r="A145" s="49" t="s">
        <v>142</v>
      </c>
      <c r="B145" s="50"/>
      <c r="C145" s="50"/>
      <c r="D145" s="50"/>
      <c r="E145" s="50"/>
      <c r="F145" s="51"/>
      <c r="G145" s="7">
        <v>0</v>
      </c>
      <c r="H145" s="7">
        <v>1000000</v>
      </c>
      <c r="I145" s="7">
        <v>0</v>
      </c>
      <c r="J145" s="7">
        <v>0</v>
      </c>
      <c r="K145" s="7">
        <v>0</v>
      </c>
      <c r="L145" s="7">
        <v>0</v>
      </c>
      <c r="M145" s="23">
        <v>0</v>
      </c>
      <c r="N145" s="23">
        <f t="shared" si="18"/>
        <v>0</v>
      </c>
      <c r="O145" s="38" t="s">
        <v>13</v>
      </c>
      <c r="P145" s="23">
        <f t="shared" si="20"/>
        <v>-1000000</v>
      </c>
      <c r="Q145" s="17">
        <f t="shared" si="21"/>
        <v>0</v>
      </c>
      <c r="R145" s="42" t="s">
        <v>294</v>
      </c>
    </row>
    <row r="146" spans="1:18" ht="54" customHeight="1" x14ac:dyDescent="0.25">
      <c r="A146" s="52" t="s">
        <v>52</v>
      </c>
      <c r="B146" s="53"/>
      <c r="C146" s="53"/>
      <c r="D146" s="53"/>
      <c r="E146" s="53"/>
      <c r="F146" s="54"/>
      <c r="G146" s="24">
        <v>3041172</v>
      </c>
      <c r="H146" s="24">
        <v>2762216.82</v>
      </c>
      <c r="I146" s="24">
        <v>0</v>
      </c>
      <c r="J146" s="24">
        <v>2719537.94</v>
      </c>
      <c r="K146" s="24">
        <v>0</v>
      </c>
      <c r="L146" s="24">
        <v>0</v>
      </c>
      <c r="M146" s="24">
        <v>2719537.94</v>
      </c>
      <c r="N146" s="24">
        <f t="shared" si="18"/>
        <v>-321634.06000000006</v>
      </c>
      <c r="O146" s="25">
        <f t="shared" si="19"/>
        <v>0.89424009559472462</v>
      </c>
      <c r="P146" s="24">
        <f t="shared" si="20"/>
        <v>-42678.879999999888</v>
      </c>
      <c r="Q146" s="25">
        <f t="shared" si="21"/>
        <v>0.98454904781877339</v>
      </c>
      <c r="R146" s="26"/>
    </row>
    <row r="147" spans="1:18" ht="24" customHeight="1" x14ac:dyDescent="0.25">
      <c r="A147" s="49" t="s">
        <v>143</v>
      </c>
      <c r="B147" s="50"/>
      <c r="C147" s="50"/>
      <c r="D147" s="50"/>
      <c r="E147" s="50"/>
      <c r="F147" s="51"/>
      <c r="G147" s="7">
        <v>0</v>
      </c>
      <c r="H147" s="7">
        <v>18840.400000000001</v>
      </c>
      <c r="I147" s="7">
        <v>0</v>
      </c>
      <c r="J147" s="7">
        <v>18774.12</v>
      </c>
      <c r="K147" s="7">
        <v>0</v>
      </c>
      <c r="L147" s="7">
        <v>0</v>
      </c>
      <c r="M147" s="23">
        <v>18774.12</v>
      </c>
      <c r="N147" s="23">
        <f t="shared" si="18"/>
        <v>18774.12</v>
      </c>
      <c r="O147" s="21" t="s">
        <v>13</v>
      </c>
      <c r="P147" s="23">
        <f t="shared" si="20"/>
        <v>-66.280000000002474</v>
      </c>
      <c r="Q147" s="17">
        <f t="shared" si="21"/>
        <v>0.99648202798242058</v>
      </c>
      <c r="R147" s="34"/>
    </row>
    <row r="148" spans="1:18" ht="39.75" customHeight="1" x14ac:dyDescent="0.25">
      <c r="A148" s="49" t="s">
        <v>144</v>
      </c>
      <c r="B148" s="50"/>
      <c r="C148" s="50"/>
      <c r="D148" s="50"/>
      <c r="E148" s="50"/>
      <c r="F148" s="51"/>
      <c r="G148" s="7">
        <v>1540666</v>
      </c>
      <c r="H148" s="7">
        <v>1238166</v>
      </c>
      <c r="I148" s="7">
        <v>0</v>
      </c>
      <c r="J148" s="7">
        <v>1204461.3999999999</v>
      </c>
      <c r="K148" s="7">
        <v>0</v>
      </c>
      <c r="L148" s="7">
        <v>0</v>
      </c>
      <c r="M148" s="23">
        <v>1204461.3999999999</v>
      </c>
      <c r="N148" s="23">
        <f t="shared" si="18"/>
        <v>-336204.60000000009</v>
      </c>
      <c r="O148" s="17">
        <f t="shared" si="19"/>
        <v>0.78177969787092072</v>
      </c>
      <c r="P148" s="23">
        <f t="shared" si="20"/>
        <v>-33704.600000000093</v>
      </c>
      <c r="Q148" s="17">
        <f t="shared" si="21"/>
        <v>0.97277860965330976</v>
      </c>
      <c r="R148" s="15" t="s">
        <v>18</v>
      </c>
    </row>
    <row r="149" spans="1:18" ht="24" customHeight="1" x14ac:dyDescent="0.25">
      <c r="A149" s="49" t="s">
        <v>145</v>
      </c>
      <c r="B149" s="50"/>
      <c r="C149" s="50"/>
      <c r="D149" s="50"/>
      <c r="E149" s="50"/>
      <c r="F149" s="51"/>
      <c r="G149" s="7">
        <v>1210548</v>
      </c>
      <c r="H149" s="7">
        <v>1166448</v>
      </c>
      <c r="I149" s="7">
        <v>0</v>
      </c>
      <c r="J149" s="7">
        <v>1161461.97</v>
      </c>
      <c r="K149" s="7">
        <v>0</v>
      </c>
      <c r="L149" s="7">
        <v>0</v>
      </c>
      <c r="M149" s="23">
        <v>1161461.97</v>
      </c>
      <c r="N149" s="23">
        <f t="shared" si="18"/>
        <v>-49086.030000000028</v>
      </c>
      <c r="O149" s="17">
        <f t="shared" si="19"/>
        <v>0.95945139721844985</v>
      </c>
      <c r="P149" s="23">
        <f t="shared" si="20"/>
        <v>-4986.0300000000279</v>
      </c>
      <c r="Q149" s="17">
        <f t="shared" si="21"/>
        <v>0.99572545882885477</v>
      </c>
      <c r="R149" s="15" t="s">
        <v>18</v>
      </c>
    </row>
    <row r="150" spans="1:18" ht="43.5" customHeight="1" x14ac:dyDescent="0.25">
      <c r="A150" s="49" t="s">
        <v>146</v>
      </c>
      <c r="B150" s="50"/>
      <c r="C150" s="50"/>
      <c r="D150" s="50"/>
      <c r="E150" s="50"/>
      <c r="F150" s="51"/>
      <c r="G150" s="7">
        <v>138647</v>
      </c>
      <c r="H150" s="7">
        <v>187451.62</v>
      </c>
      <c r="I150" s="7">
        <v>0</v>
      </c>
      <c r="J150" s="7">
        <v>187451.62</v>
      </c>
      <c r="K150" s="7">
        <v>0</v>
      </c>
      <c r="L150" s="7">
        <v>0</v>
      </c>
      <c r="M150" s="23">
        <v>187451.62</v>
      </c>
      <c r="N150" s="23">
        <f t="shared" si="18"/>
        <v>48804.619999999995</v>
      </c>
      <c r="O150" s="17">
        <f t="shared" si="19"/>
        <v>1.3520063182037836</v>
      </c>
      <c r="P150" s="23">
        <f t="shared" si="20"/>
        <v>0</v>
      </c>
      <c r="Q150" s="17">
        <f t="shared" si="21"/>
        <v>1</v>
      </c>
      <c r="R150" s="15" t="s">
        <v>303</v>
      </c>
    </row>
    <row r="151" spans="1:18" ht="29.25" customHeight="1" x14ac:dyDescent="0.25">
      <c r="A151" s="49" t="s">
        <v>147</v>
      </c>
      <c r="B151" s="50"/>
      <c r="C151" s="50"/>
      <c r="D151" s="50"/>
      <c r="E151" s="50"/>
      <c r="F151" s="51"/>
      <c r="G151" s="7">
        <v>151311</v>
      </c>
      <c r="H151" s="7">
        <v>151310.79999999999</v>
      </c>
      <c r="I151" s="7">
        <v>0</v>
      </c>
      <c r="J151" s="7">
        <v>147388.82999999999</v>
      </c>
      <c r="K151" s="7">
        <v>0</v>
      </c>
      <c r="L151" s="7">
        <v>0</v>
      </c>
      <c r="M151" s="23">
        <v>147388.82999999999</v>
      </c>
      <c r="N151" s="23">
        <f t="shared" si="18"/>
        <v>-3922.1700000000128</v>
      </c>
      <c r="O151" s="17">
        <f t="shared" si="19"/>
        <v>0.97407875171005409</v>
      </c>
      <c r="P151" s="23">
        <f t="shared" si="20"/>
        <v>-3921.9700000000012</v>
      </c>
      <c r="Q151" s="17">
        <f t="shared" si="21"/>
        <v>0.97408003923051101</v>
      </c>
      <c r="R151" s="15"/>
    </row>
    <row r="152" spans="1:18" ht="28.5" customHeight="1" x14ac:dyDescent="0.25">
      <c r="A152" s="56" t="s">
        <v>209</v>
      </c>
      <c r="B152" s="57"/>
      <c r="C152" s="57"/>
      <c r="D152" s="57"/>
      <c r="E152" s="57"/>
      <c r="F152" s="58"/>
      <c r="G152" s="8">
        <v>165000</v>
      </c>
      <c r="H152" s="8">
        <v>232409.55</v>
      </c>
      <c r="I152" s="7">
        <v>0</v>
      </c>
      <c r="J152" s="7">
        <v>232409.55</v>
      </c>
      <c r="K152" s="7">
        <v>0</v>
      </c>
      <c r="L152" s="7">
        <v>0</v>
      </c>
      <c r="M152" s="8">
        <v>232409.55</v>
      </c>
      <c r="N152" s="8">
        <f t="shared" si="18"/>
        <v>67409.549999999988</v>
      </c>
      <c r="O152" s="9">
        <f t="shared" si="19"/>
        <v>1.4085427272727271</v>
      </c>
      <c r="P152" s="8">
        <f t="shared" si="20"/>
        <v>0</v>
      </c>
      <c r="Q152" s="9">
        <f t="shared" si="21"/>
        <v>1</v>
      </c>
      <c r="R152" s="33"/>
    </row>
    <row r="153" spans="1:18" ht="71.25" customHeight="1" x14ac:dyDescent="0.25">
      <c r="A153" s="52" t="s">
        <v>222</v>
      </c>
      <c r="B153" s="53"/>
      <c r="C153" s="53"/>
      <c r="D153" s="53"/>
      <c r="E153" s="53"/>
      <c r="F153" s="54"/>
      <c r="G153" s="24">
        <v>165000</v>
      </c>
      <c r="H153" s="24">
        <v>165000</v>
      </c>
      <c r="I153" s="24">
        <v>0</v>
      </c>
      <c r="J153" s="24">
        <v>165000</v>
      </c>
      <c r="K153" s="24">
        <v>0</v>
      </c>
      <c r="L153" s="24">
        <v>0</v>
      </c>
      <c r="M153" s="24">
        <v>165000</v>
      </c>
      <c r="N153" s="24">
        <f t="shared" si="18"/>
        <v>0</v>
      </c>
      <c r="O153" s="25">
        <f t="shared" si="19"/>
        <v>1</v>
      </c>
      <c r="P153" s="24">
        <f t="shared" si="20"/>
        <v>0</v>
      </c>
      <c r="Q153" s="25">
        <f t="shared" si="21"/>
        <v>1</v>
      </c>
      <c r="R153" s="26"/>
    </row>
    <row r="154" spans="1:18" ht="57.75" customHeight="1" x14ac:dyDescent="0.25">
      <c r="A154" s="49" t="s">
        <v>148</v>
      </c>
      <c r="B154" s="50"/>
      <c r="C154" s="50"/>
      <c r="D154" s="50"/>
      <c r="E154" s="50"/>
      <c r="F154" s="51"/>
      <c r="G154" s="7">
        <v>165000</v>
      </c>
      <c r="H154" s="7">
        <v>165000</v>
      </c>
      <c r="I154" s="7">
        <v>0</v>
      </c>
      <c r="J154" s="7">
        <v>165000</v>
      </c>
      <c r="K154" s="7">
        <v>0</v>
      </c>
      <c r="L154" s="7">
        <v>0</v>
      </c>
      <c r="M154" s="23">
        <v>165000</v>
      </c>
      <c r="N154" s="23">
        <f t="shared" si="18"/>
        <v>0</v>
      </c>
      <c r="O154" s="17">
        <f t="shared" si="19"/>
        <v>1</v>
      </c>
      <c r="P154" s="23">
        <f t="shared" si="20"/>
        <v>0</v>
      </c>
      <c r="Q154" s="17">
        <f t="shared" si="21"/>
        <v>1</v>
      </c>
      <c r="R154" s="34"/>
    </row>
    <row r="155" spans="1:18" ht="56.25" customHeight="1" x14ac:dyDescent="0.25">
      <c r="A155" s="52" t="s">
        <v>223</v>
      </c>
      <c r="B155" s="53"/>
      <c r="C155" s="53"/>
      <c r="D155" s="53"/>
      <c r="E155" s="53"/>
      <c r="F155" s="54"/>
      <c r="G155" s="24">
        <v>0</v>
      </c>
      <c r="H155" s="24">
        <v>67409.55</v>
      </c>
      <c r="I155" s="24">
        <v>0</v>
      </c>
      <c r="J155" s="24">
        <v>67409.55</v>
      </c>
      <c r="K155" s="24">
        <v>0</v>
      </c>
      <c r="L155" s="24">
        <v>0</v>
      </c>
      <c r="M155" s="24">
        <v>67409.55</v>
      </c>
      <c r="N155" s="24">
        <f t="shared" si="18"/>
        <v>67409.55</v>
      </c>
      <c r="O155" s="39" t="s">
        <v>13</v>
      </c>
      <c r="P155" s="24">
        <f t="shared" si="20"/>
        <v>0</v>
      </c>
      <c r="Q155" s="25">
        <f t="shared" si="21"/>
        <v>1</v>
      </c>
      <c r="R155" s="26"/>
    </row>
    <row r="156" spans="1:18" ht="57.75" customHeight="1" x14ac:dyDescent="0.25">
      <c r="A156" s="49" t="s">
        <v>149</v>
      </c>
      <c r="B156" s="50"/>
      <c r="C156" s="50"/>
      <c r="D156" s="50"/>
      <c r="E156" s="50"/>
      <c r="F156" s="51"/>
      <c r="G156" s="7">
        <v>0</v>
      </c>
      <c r="H156" s="7">
        <v>67409.55</v>
      </c>
      <c r="I156" s="7">
        <v>0</v>
      </c>
      <c r="J156" s="7">
        <v>67409.55</v>
      </c>
      <c r="K156" s="7">
        <v>0</v>
      </c>
      <c r="L156" s="7">
        <v>0</v>
      </c>
      <c r="M156" s="23">
        <v>67409.55</v>
      </c>
      <c r="N156" s="23">
        <f t="shared" si="18"/>
        <v>67409.55</v>
      </c>
      <c r="O156" s="38" t="s">
        <v>13</v>
      </c>
      <c r="P156" s="23">
        <f t="shared" si="20"/>
        <v>0</v>
      </c>
      <c r="Q156" s="17">
        <f t="shared" si="21"/>
        <v>1</v>
      </c>
      <c r="R156" s="34" t="s">
        <v>276</v>
      </c>
    </row>
    <row r="157" spans="1:18" ht="28.5" customHeight="1" x14ac:dyDescent="0.25">
      <c r="A157" s="56" t="s">
        <v>210</v>
      </c>
      <c r="B157" s="57"/>
      <c r="C157" s="57"/>
      <c r="D157" s="57"/>
      <c r="E157" s="57"/>
      <c r="F157" s="58"/>
      <c r="G157" s="8">
        <v>32903200</v>
      </c>
      <c r="H157" s="8">
        <v>33020500</v>
      </c>
      <c r="I157" s="7">
        <v>0</v>
      </c>
      <c r="J157" s="7">
        <v>36623413.390000001</v>
      </c>
      <c r="K157" s="7">
        <v>0</v>
      </c>
      <c r="L157" s="7">
        <v>3604926.44</v>
      </c>
      <c r="M157" s="8">
        <v>33018486.949999999</v>
      </c>
      <c r="N157" s="8">
        <f t="shared" si="18"/>
        <v>115286.94999999925</v>
      </c>
      <c r="O157" s="9">
        <f t="shared" si="19"/>
        <v>1.0035038218167229</v>
      </c>
      <c r="P157" s="8">
        <f t="shared" si="20"/>
        <v>-2013.0500000007451</v>
      </c>
      <c r="Q157" s="9">
        <f t="shared" si="21"/>
        <v>0.99993903635620296</v>
      </c>
      <c r="R157" s="33"/>
    </row>
    <row r="158" spans="1:18" ht="46.5" customHeight="1" x14ac:dyDescent="0.25">
      <c r="A158" s="52" t="s">
        <v>224</v>
      </c>
      <c r="B158" s="53"/>
      <c r="C158" s="53"/>
      <c r="D158" s="53"/>
      <c r="E158" s="53"/>
      <c r="F158" s="54"/>
      <c r="G158" s="24">
        <v>0</v>
      </c>
      <c r="H158" s="24">
        <v>726500</v>
      </c>
      <c r="I158" s="24">
        <v>0</v>
      </c>
      <c r="J158" s="24">
        <v>1044034</v>
      </c>
      <c r="K158" s="24">
        <v>0</v>
      </c>
      <c r="L158" s="24">
        <v>317534</v>
      </c>
      <c r="M158" s="24">
        <v>726500</v>
      </c>
      <c r="N158" s="24">
        <f t="shared" si="18"/>
        <v>726500</v>
      </c>
      <c r="O158" s="29" t="s">
        <v>13</v>
      </c>
      <c r="P158" s="24">
        <f t="shared" si="20"/>
        <v>0</v>
      </c>
      <c r="Q158" s="25">
        <f t="shared" si="21"/>
        <v>1</v>
      </c>
      <c r="R158" s="26"/>
    </row>
    <row r="159" spans="1:18" ht="45" x14ac:dyDescent="0.25">
      <c r="A159" s="49" t="s">
        <v>150</v>
      </c>
      <c r="B159" s="50"/>
      <c r="C159" s="50"/>
      <c r="D159" s="50"/>
      <c r="E159" s="50"/>
      <c r="F159" s="51"/>
      <c r="G159" s="7">
        <v>0</v>
      </c>
      <c r="H159" s="7">
        <v>726500</v>
      </c>
      <c r="I159" s="7">
        <v>0</v>
      </c>
      <c r="J159" s="7">
        <v>1044034</v>
      </c>
      <c r="K159" s="7">
        <v>0</v>
      </c>
      <c r="L159" s="7">
        <v>317534</v>
      </c>
      <c r="M159" s="23">
        <v>726500</v>
      </c>
      <c r="N159" s="23">
        <f t="shared" si="18"/>
        <v>726500</v>
      </c>
      <c r="O159" s="38" t="s">
        <v>13</v>
      </c>
      <c r="P159" s="23">
        <f t="shared" si="20"/>
        <v>0</v>
      </c>
      <c r="Q159" s="17">
        <f t="shared" si="21"/>
        <v>1</v>
      </c>
      <c r="R159" s="34" t="s">
        <v>255</v>
      </c>
    </row>
    <row r="160" spans="1:18" ht="42.75" customHeight="1" x14ac:dyDescent="0.25">
      <c r="A160" s="52" t="s">
        <v>53</v>
      </c>
      <c r="B160" s="53"/>
      <c r="C160" s="53"/>
      <c r="D160" s="53"/>
      <c r="E160" s="53"/>
      <c r="F160" s="54"/>
      <c r="G160" s="24">
        <v>372100</v>
      </c>
      <c r="H160" s="24">
        <v>372100</v>
      </c>
      <c r="I160" s="24">
        <v>0</v>
      </c>
      <c r="J160" s="24">
        <v>372100</v>
      </c>
      <c r="K160" s="24">
        <v>0</v>
      </c>
      <c r="L160" s="24">
        <v>0</v>
      </c>
      <c r="M160" s="24">
        <v>372100</v>
      </c>
      <c r="N160" s="24">
        <f t="shared" si="18"/>
        <v>0</v>
      </c>
      <c r="O160" s="39">
        <f t="shared" si="19"/>
        <v>1</v>
      </c>
      <c r="P160" s="24">
        <f t="shared" si="20"/>
        <v>0</v>
      </c>
      <c r="Q160" s="25">
        <f t="shared" si="21"/>
        <v>1</v>
      </c>
      <c r="R160" s="26"/>
    </row>
    <row r="161" spans="1:18" ht="57.75" customHeight="1" x14ac:dyDescent="0.25">
      <c r="A161" s="49" t="s">
        <v>151</v>
      </c>
      <c r="B161" s="50"/>
      <c r="C161" s="50"/>
      <c r="D161" s="50"/>
      <c r="E161" s="50"/>
      <c r="F161" s="51"/>
      <c r="G161" s="7">
        <v>372100</v>
      </c>
      <c r="H161" s="7">
        <v>372100</v>
      </c>
      <c r="I161" s="7">
        <v>0</v>
      </c>
      <c r="J161" s="7">
        <v>372100</v>
      </c>
      <c r="K161" s="7">
        <v>0</v>
      </c>
      <c r="L161" s="7">
        <v>0</v>
      </c>
      <c r="M161" s="23">
        <v>372100</v>
      </c>
      <c r="N161" s="23">
        <f t="shared" si="18"/>
        <v>0</v>
      </c>
      <c r="O161" s="38">
        <f t="shared" si="19"/>
        <v>1</v>
      </c>
      <c r="P161" s="23">
        <f t="shared" si="20"/>
        <v>0</v>
      </c>
      <c r="Q161" s="17">
        <f t="shared" si="21"/>
        <v>1</v>
      </c>
      <c r="R161" s="34"/>
    </row>
    <row r="162" spans="1:18" ht="42" customHeight="1" x14ac:dyDescent="0.25">
      <c r="A162" s="52" t="s">
        <v>225</v>
      </c>
      <c r="B162" s="53"/>
      <c r="C162" s="53"/>
      <c r="D162" s="53"/>
      <c r="E162" s="53"/>
      <c r="F162" s="54"/>
      <c r="G162" s="24">
        <v>32531100</v>
      </c>
      <c r="H162" s="24">
        <v>31921900</v>
      </c>
      <c r="I162" s="24">
        <v>0</v>
      </c>
      <c r="J162" s="24">
        <v>35207279.390000001</v>
      </c>
      <c r="K162" s="24">
        <v>0</v>
      </c>
      <c r="L162" s="24">
        <v>3287392.44</v>
      </c>
      <c r="M162" s="24">
        <v>31919886.949999999</v>
      </c>
      <c r="N162" s="24">
        <f t="shared" si="18"/>
        <v>-611213.05000000075</v>
      </c>
      <c r="O162" s="39">
        <f t="shared" si="19"/>
        <v>0.98121142383749704</v>
      </c>
      <c r="P162" s="24">
        <f t="shared" si="20"/>
        <v>-2013.0500000007451</v>
      </c>
      <c r="Q162" s="25">
        <f t="shared" si="21"/>
        <v>0.99993693827748342</v>
      </c>
      <c r="R162" s="26"/>
    </row>
    <row r="163" spans="1:18" ht="31.5" customHeight="1" x14ac:dyDescent="0.25">
      <c r="A163" s="49" t="s">
        <v>152</v>
      </c>
      <c r="B163" s="50"/>
      <c r="C163" s="50"/>
      <c r="D163" s="50"/>
      <c r="E163" s="50"/>
      <c r="F163" s="51"/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23">
        <v>0</v>
      </c>
      <c r="N163" s="23">
        <f t="shared" si="18"/>
        <v>0</v>
      </c>
      <c r="O163" s="38" t="s">
        <v>13</v>
      </c>
      <c r="P163" s="23">
        <f t="shared" si="20"/>
        <v>0</v>
      </c>
      <c r="Q163" s="38" t="s">
        <v>13</v>
      </c>
      <c r="R163" s="34"/>
    </row>
    <row r="164" spans="1:18" ht="29.25" customHeight="1" x14ac:dyDescent="0.25">
      <c r="A164" s="49" t="s">
        <v>153</v>
      </c>
      <c r="B164" s="50"/>
      <c r="C164" s="50"/>
      <c r="D164" s="50"/>
      <c r="E164" s="50"/>
      <c r="F164" s="51"/>
      <c r="G164" s="7">
        <v>32531100</v>
      </c>
      <c r="H164" s="7">
        <v>31921900</v>
      </c>
      <c r="I164" s="7">
        <v>0</v>
      </c>
      <c r="J164" s="7">
        <v>35207279.390000001</v>
      </c>
      <c r="K164" s="7">
        <v>0</v>
      </c>
      <c r="L164" s="7">
        <v>3287392.44</v>
      </c>
      <c r="M164" s="23">
        <v>31919886.949999999</v>
      </c>
      <c r="N164" s="23">
        <f t="shared" si="18"/>
        <v>-611213.05000000075</v>
      </c>
      <c r="O164" s="17">
        <f t="shared" si="19"/>
        <v>0.98121142383749704</v>
      </c>
      <c r="P164" s="23">
        <f t="shared" si="20"/>
        <v>-2013.0500000007451</v>
      </c>
      <c r="Q164" s="17">
        <f t="shared" si="21"/>
        <v>0.99993693827748342</v>
      </c>
      <c r="R164" s="34"/>
    </row>
    <row r="165" spans="1:18" ht="28.5" customHeight="1" x14ac:dyDescent="0.25">
      <c r="A165" s="56" t="s">
        <v>54</v>
      </c>
      <c r="B165" s="57"/>
      <c r="C165" s="57"/>
      <c r="D165" s="57"/>
      <c r="E165" s="57"/>
      <c r="F165" s="58"/>
      <c r="G165" s="8">
        <v>6709100</v>
      </c>
      <c r="H165" s="8">
        <v>7460406.9699999997</v>
      </c>
      <c r="I165" s="7">
        <v>0</v>
      </c>
      <c r="J165" s="7">
        <v>7460406.9699999997</v>
      </c>
      <c r="K165" s="7">
        <v>0</v>
      </c>
      <c r="L165" s="7">
        <v>0</v>
      </c>
      <c r="M165" s="8">
        <v>7460406.9699999997</v>
      </c>
      <c r="N165" s="8">
        <f t="shared" si="18"/>
        <v>751306.96999999974</v>
      </c>
      <c r="O165" s="9">
        <f t="shared" si="19"/>
        <v>1.1119832719738862</v>
      </c>
      <c r="P165" s="8">
        <f t="shared" si="20"/>
        <v>0</v>
      </c>
      <c r="Q165" s="9">
        <f t="shared" si="21"/>
        <v>1</v>
      </c>
      <c r="R165" s="33"/>
    </row>
    <row r="166" spans="1:18" ht="40.5" customHeight="1" x14ac:dyDescent="0.25">
      <c r="A166" s="52" t="s">
        <v>226</v>
      </c>
      <c r="B166" s="53"/>
      <c r="C166" s="53"/>
      <c r="D166" s="53"/>
      <c r="E166" s="53"/>
      <c r="F166" s="54"/>
      <c r="G166" s="24">
        <v>6709100</v>
      </c>
      <c r="H166" s="24">
        <v>7460406.9699999997</v>
      </c>
      <c r="I166" s="24">
        <v>0</v>
      </c>
      <c r="J166" s="24">
        <v>7460406.9699999997</v>
      </c>
      <c r="K166" s="24">
        <v>0</v>
      </c>
      <c r="L166" s="24">
        <v>0</v>
      </c>
      <c r="M166" s="24">
        <v>7460406.9699999997</v>
      </c>
      <c r="N166" s="24">
        <f t="shared" si="18"/>
        <v>751306.96999999974</v>
      </c>
      <c r="O166" s="25">
        <f t="shared" si="19"/>
        <v>1.1119832719738862</v>
      </c>
      <c r="P166" s="24">
        <f t="shared" si="20"/>
        <v>0</v>
      </c>
      <c r="Q166" s="25">
        <f t="shared" si="21"/>
        <v>1</v>
      </c>
      <c r="R166" s="26"/>
    </row>
    <row r="167" spans="1:18" ht="35.25" customHeight="1" x14ac:dyDescent="0.25">
      <c r="A167" s="49" t="s">
        <v>154</v>
      </c>
      <c r="B167" s="50"/>
      <c r="C167" s="50"/>
      <c r="D167" s="50"/>
      <c r="E167" s="50"/>
      <c r="F167" s="51"/>
      <c r="G167" s="7">
        <v>25000</v>
      </c>
      <c r="H167" s="7">
        <v>25000</v>
      </c>
      <c r="I167" s="7">
        <v>0</v>
      </c>
      <c r="J167" s="7">
        <v>25000</v>
      </c>
      <c r="K167" s="7">
        <v>0</v>
      </c>
      <c r="L167" s="7">
        <v>0</v>
      </c>
      <c r="M167" s="23">
        <v>25000</v>
      </c>
      <c r="N167" s="23">
        <f t="shared" si="18"/>
        <v>0</v>
      </c>
      <c r="O167" s="17">
        <f t="shared" si="19"/>
        <v>1</v>
      </c>
      <c r="P167" s="23">
        <f t="shared" si="20"/>
        <v>0</v>
      </c>
      <c r="Q167" s="17">
        <f t="shared" si="21"/>
        <v>1</v>
      </c>
      <c r="R167" s="34"/>
    </row>
    <row r="168" spans="1:18" ht="30.75" customHeight="1" x14ac:dyDescent="0.25">
      <c r="A168" s="49" t="s">
        <v>155</v>
      </c>
      <c r="B168" s="50"/>
      <c r="C168" s="50"/>
      <c r="D168" s="50"/>
      <c r="E168" s="50"/>
      <c r="F168" s="51"/>
      <c r="G168" s="7">
        <v>6684100</v>
      </c>
      <c r="H168" s="7">
        <v>7435406.9699999997</v>
      </c>
      <c r="I168" s="7">
        <v>0</v>
      </c>
      <c r="J168" s="7">
        <v>7435406.9699999997</v>
      </c>
      <c r="K168" s="7">
        <v>0</v>
      </c>
      <c r="L168" s="7">
        <v>0</v>
      </c>
      <c r="M168" s="23">
        <v>7435406.9699999997</v>
      </c>
      <c r="N168" s="23">
        <f t="shared" si="18"/>
        <v>751306.96999999974</v>
      </c>
      <c r="O168" s="17">
        <f t="shared" si="19"/>
        <v>1.1124021139719633</v>
      </c>
      <c r="P168" s="23">
        <f t="shared" si="20"/>
        <v>0</v>
      </c>
      <c r="Q168" s="17">
        <f t="shared" si="21"/>
        <v>1</v>
      </c>
      <c r="R168" s="42" t="s">
        <v>279</v>
      </c>
    </row>
    <row r="169" spans="1:18" ht="44.25" customHeight="1" x14ac:dyDescent="0.25">
      <c r="A169" s="56" t="s">
        <v>211</v>
      </c>
      <c r="B169" s="57"/>
      <c r="C169" s="57"/>
      <c r="D169" s="57"/>
      <c r="E169" s="57"/>
      <c r="F169" s="58"/>
      <c r="G169" s="8">
        <v>245107062.69999999</v>
      </c>
      <c r="H169" s="8">
        <v>322990938.25999999</v>
      </c>
      <c r="I169" s="7">
        <v>0</v>
      </c>
      <c r="J169" s="7">
        <v>275371547.06</v>
      </c>
      <c r="K169" s="7">
        <v>0</v>
      </c>
      <c r="L169" s="7">
        <v>292787.43</v>
      </c>
      <c r="M169" s="8">
        <v>275078759.63</v>
      </c>
      <c r="N169" s="8">
        <f t="shared" si="18"/>
        <v>29971696.930000007</v>
      </c>
      <c r="O169" s="9">
        <f t="shared" si="19"/>
        <v>1.122280021635623</v>
      </c>
      <c r="P169" s="8">
        <f t="shared" si="20"/>
        <v>-47912178.629999995</v>
      </c>
      <c r="Q169" s="9">
        <f t="shared" si="21"/>
        <v>0.85166091999945881</v>
      </c>
      <c r="R169" s="33"/>
    </row>
    <row r="170" spans="1:18" ht="45.75" customHeight="1" x14ac:dyDescent="0.25">
      <c r="A170" s="52" t="s">
        <v>227</v>
      </c>
      <c r="B170" s="53"/>
      <c r="C170" s="53"/>
      <c r="D170" s="53"/>
      <c r="E170" s="53"/>
      <c r="F170" s="54"/>
      <c r="G170" s="24">
        <v>245107062.69999999</v>
      </c>
      <c r="H170" s="24">
        <v>322990938.25999999</v>
      </c>
      <c r="I170" s="24">
        <v>0</v>
      </c>
      <c r="J170" s="24">
        <v>275371547.06</v>
      </c>
      <c r="K170" s="24">
        <v>0</v>
      </c>
      <c r="L170" s="24">
        <v>292787.43</v>
      </c>
      <c r="M170" s="24">
        <v>275078759.63</v>
      </c>
      <c r="N170" s="24">
        <f t="shared" si="18"/>
        <v>29971696.930000007</v>
      </c>
      <c r="O170" s="25">
        <f t="shared" si="19"/>
        <v>1.122280021635623</v>
      </c>
      <c r="P170" s="24">
        <f t="shared" si="20"/>
        <v>-47912178.629999995</v>
      </c>
      <c r="Q170" s="25">
        <f t="shared" si="21"/>
        <v>0.85166091999945881</v>
      </c>
      <c r="R170" s="26"/>
    </row>
    <row r="171" spans="1:18" ht="28.5" customHeight="1" x14ac:dyDescent="0.25">
      <c r="A171" s="49" t="s">
        <v>156</v>
      </c>
      <c r="B171" s="50"/>
      <c r="C171" s="50"/>
      <c r="D171" s="50"/>
      <c r="E171" s="50"/>
      <c r="F171" s="51"/>
      <c r="G171" s="7">
        <v>2582992.5299999998</v>
      </c>
      <c r="H171" s="7">
        <v>2582992.5299999998</v>
      </c>
      <c r="I171" s="7">
        <v>0</v>
      </c>
      <c r="J171" s="7">
        <v>2513543.25</v>
      </c>
      <c r="K171" s="7">
        <v>0</v>
      </c>
      <c r="L171" s="7">
        <v>0</v>
      </c>
      <c r="M171" s="23">
        <v>2513543.25</v>
      </c>
      <c r="N171" s="23">
        <f t="shared" si="18"/>
        <v>-69449.279999999795</v>
      </c>
      <c r="O171" s="17">
        <f t="shared" si="19"/>
        <v>0.9731128606864381</v>
      </c>
      <c r="P171" s="23">
        <f t="shared" si="20"/>
        <v>-69449.279999999795</v>
      </c>
      <c r="Q171" s="17">
        <f t="shared" si="21"/>
        <v>0.9731128606864381</v>
      </c>
      <c r="R171" s="34"/>
    </row>
    <row r="172" spans="1:18" ht="161.25" customHeight="1" x14ac:dyDescent="0.25">
      <c r="A172" s="49" t="s">
        <v>81</v>
      </c>
      <c r="B172" s="50"/>
      <c r="C172" s="50"/>
      <c r="D172" s="50"/>
      <c r="E172" s="50"/>
      <c r="F172" s="51"/>
      <c r="G172" s="7">
        <v>141418458.16999999</v>
      </c>
      <c r="H172" s="7">
        <v>161217473.44999999</v>
      </c>
      <c r="I172" s="7">
        <v>0</v>
      </c>
      <c r="J172" s="7">
        <v>159214109.93000001</v>
      </c>
      <c r="K172" s="7">
        <v>0</v>
      </c>
      <c r="L172" s="7">
        <v>154438.65</v>
      </c>
      <c r="M172" s="23">
        <v>159059671.28</v>
      </c>
      <c r="N172" s="23">
        <f t="shared" si="18"/>
        <v>17641213.110000014</v>
      </c>
      <c r="O172" s="17">
        <f t="shared" si="19"/>
        <v>1.1247447705079163</v>
      </c>
      <c r="P172" s="23">
        <f t="shared" si="20"/>
        <v>-2157802.1699999869</v>
      </c>
      <c r="Q172" s="17">
        <f t="shared" si="21"/>
        <v>0.98661558127773785</v>
      </c>
      <c r="R172" s="42" t="s">
        <v>293</v>
      </c>
    </row>
    <row r="173" spans="1:18" ht="46.5" customHeight="1" x14ac:dyDescent="0.25">
      <c r="A173" s="49" t="s">
        <v>157</v>
      </c>
      <c r="B173" s="50"/>
      <c r="C173" s="50"/>
      <c r="D173" s="50"/>
      <c r="E173" s="50"/>
      <c r="F173" s="51"/>
      <c r="G173" s="7">
        <v>885600</v>
      </c>
      <c r="H173" s="7">
        <v>885600</v>
      </c>
      <c r="I173" s="7">
        <v>0</v>
      </c>
      <c r="J173" s="7">
        <v>885600</v>
      </c>
      <c r="K173" s="7">
        <v>0</v>
      </c>
      <c r="L173" s="7">
        <v>0</v>
      </c>
      <c r="M173" s="23">
        <v>885600</v>
      </c>
      <c r="N173" s="23">
        <f t="shared" si="18"/>
        <v>0</v>
      </c>
      <c r="O173" s="17">
        <f t="shared" si="19"/>
        <v>1</v>
      </c>
      <c r="P173" s="23">
        <f t="shared" si="20"/>
        <v>0</v>
      </c>
      <c r="Q173" s="17">
        <f t="shared" si="21"/>
        <v>1</v>
      </c>
      <c r="R173" s="34"/>
    </row>
    <row r="174" spans="1:18" ht="45" customHeight="1" x14ac:dyDescent="0.25">
      <c r="A174" s="49" t="s">
        <v>158</v>
      </c>
      <c r="B174" s="50"/>
      <c r="C174" s="50"/>
      <c r="D174" s="50"/>
      <c r="E174" s="50"/>
      <c r="F174" s="51"/>
      <c r="G174" s="7">
        <v>5031312</v>
      </c>
      <c r="H174" s="7">
        <v>5519158.0800000001</v>
      </c>
      <c r="I174" s="7">
        <v>0</v>
      </c>
      <c r="J174" s="7">
        <v>3721971.78</v>
      </c>
      <c r="K174" s="7">
        <v>0</v>
      </c>
      <c r="L174" s="7">
        <v>0</v>
      </c>
      <c r="M174" s="23">
        <v>3721971.78</v>
      </c>
      <c r="N174" s="23">
        <f t="shared" si="18"/>
        <v>-1309340.2200000002</v>
      </c>
      <c r="O174" s="17">
        <f t="shared" si="19"/>
        <v>0.73976167250212266</v>
      </c>
      <c r="P174" s="23">
        <f t="shared" si="20"/>
        <v>-1797186.3000000003</v>
      </c>
      <c r="Q174" s="17">
        <f t="shared" si="21"/>
        <v>0.67437310655903515</v>
      </c>
      <c r="R174" s="34" t="s">
        <v>18</v>
      </c>
    </row>
    <row r="175" spans="1:18" ht="36.75" customHeight="1" x14ac:dyDescent="0.25">
      <c r="A175" s="49" t="s">
        <v>159</v>
      </c>
      <c r="B175" s="50"/>
      <c r="C175" s="50"/>
      <c r="D175" s="50"/>
      <c r="E175" s="50"/>
      <c r="F175" s="51"/>
      <c r="G175" s="7">
        <v>115000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23">
        <v>0</v>
      </c>
      <c r="N175" s="23">
        <f t="shared" si="18"/>
        <v>-115000</v>
      </c>
      <c r="O175" s="17">
        <f t="shared" si="19"/>
        <v>0</v>
      </c>
      <c r="P175" s="23">
        <f t="shared" si="20"/>
        <v>0</v>
      </c>
      <c r="Q175" s="17">
        <f>-R177</f>
        <v>0</v>
      </c>
      <c r="R175" s="34"/>
    </row>
    <row r="176" spans="1:18" ht="45" customHeight="1" x14ac:dyDescent="0.25">
      <c r="A176" s="49" t="s">
        <v>160</v>
      </c>
      <c r="B176" s="50"/>
      <c r="C176" s="50"/>
      <c r="D176" s="50"/>
      <c r="E176" s="50"/>
      <c r="F176" s="51"/>
      <c r="G176" s="7">
        <v>0</v>
      </c>
      <c r="H176" s="7">
        <v>58000</v>
      </c>
      <c r="I176" s="7">
        <v>0</v>
      </c>
      <c r="J176" s="7">
        <v>58000</v>
      </c>
      <c r="K176" s="7">
        <v>0</v>
      </c>
      <c r="L176" s="7">
        <v>0</v>
      </c>
      <c r="M176" s="23">
        <v>58000</v>
      </c>
      <c r="N176" s="23">
        <f t="shared" si="18"/>
        <v>58000</v>
      </c>
      <c r="O176" s="38" t="s">
        <v>13</v>
      </c>
      <c r="P176" s="23">
        <f t="shared" si="20"/>
        <v>0</v>
      </c>
      <c r="Q176" s="17">
        <f t="shared" si="21"/>
        <v>1</v>
      </c>
      <c r="R176" s="34"/>
    </row>
    <row r="177" spans="1:18" ht="78" customHeight="1" x14ac:dyDescent="0.25">
      <c r="A177" s="49" t="s">
        <v>161</v>
      </c>
      <c r="B177" s="50"/>
      <c r="C177" s="50"/>
      <c r="D177" s="50"/>
      <c r="E177" s="50"/>
      <c r="F177" s="51"/>
      <c r="G177" s="7">
        <v>10799800</v>
      </c>
      <c r="H177" s="7">
        <v>10799800</v>
      </c>
      <c r="I177" s="7">
        <v>0</v>
      </c>
      <c r="J177" s="7">
        <v>10803750</v>
      </c>
      <c r="K177" s="7">
        <v>0</v>
      </c>
      <c r="L177" s="7">
        <v>3950</v>
      </c>
      <c r="M177" s="23">
        <v>10799800</v>
      </c>
      <c r="N177" s="23">
        <f t="shared" si="18"/>
        <v>0</v>
      </c>
      <c r="O177" s="17">
        <f t="shared" si="19"/>
        <v>1</v>
      </c>
      <c r="P177" s="23">
        <f t="shared" si="20"/>
        <v>0</v>
      </c>
      <c r="Q177" s="17">
        <f t="shared" si="21"/>
        <v>1</v>
      </c>
      <c r="R177" s="34"/>
    </row>
    <row r="178" spans="1:18" ht="37.5" customHeight="1" x14ac:dyDescent="0.25">
      <c r="A178" s="49" t="s">
        <v>162</v>
      </c>
      <c r="B178" s="50"/>
      <c r="C178" s="50"/>
      <c r="D178" s="50"/>
      <c r="E178" s="50"/>
      <c r="F178" s="51"/>
      <c r="G178" s="7">
        <v>25000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23">
        <v>0</v>
      </c>
      <c r="N178" s="23">
        <f t="shared" si="18"/>
        <v>-25000</v>
      </c>
      <c r="O178" s="17">
        <f t="shared" si="19"/>
        <v>0</v>
      </c>
      <c r="P178" s="40">
        <f t="shared" si="20"/>
        <v>0</v>
      </c>
      <c r="Q178" s="38" t="s">
        <v>13</v>
      </c>
      <c r="R178" s="41"/>
    </row>
    <row r="179" spans="1:18" ht="43.5" customHeight="1" x14ac:dyDescent="0.25">
      <c r="A179" s="49" t="s">
        <v>163</v>
      </c>
      <c r="B179" s="50"/>
      <c r="C179" s="50"/>
      <c r="D179" s="50"/>
      <c r="E179" s="50"/>
      <c r="F179" s="51"/>
      <c r="G179" s="7">
        <v>32587600</v>
      </c>
      <c r="H179" s="7">
        <v>80493962.189999998</v>
      </c>
      <c r="I179" s="7">
        <v>0</v>
      </c>
      <c r="J179" s="7">
        <v>37798342.609999999</v>
      </c>
      <c r="K179" s="7">
        <v>0</v>
      </c>
      <c r="L179" s="7">
        <v>131278.78</v>
      </c>
      <c r="M179" s="23">
        <v>37667063.829999998</v>
      </c>
      <c r="N179" s="23">
        <f t="shared" si="18"/>
        <v>5079463.8299999982</v>
      </c>
      <c r="O179" s="17">
        <f t="shared" si="19"/>
        <v>1.1558710623059076</v>
      </c>
      <c r="P179" s="23">
        <f t="shared" si="20"/>
        <v>-42826898.359999999</v>
      </c>
      <c r="Q179" s="17">
        <f t="shared" si="21"/>
        <v>0.46794893436963264</v>
      </c>
      <c r="R179" s="42" t="s">
        <v>279</v>
      </c>
    </row>
    <row r="180" spans="1:18" ht="40.5" customHeight="1" x14ac:dyDescent="0.25">
      <c r="A180" s="49" t="s">
        <v>164</v>
      </c>
      <c r="B180" s="50"/>
      <c r="C180" s="50"/>
      <c r="D180" s="50"/>
      <c r="E180" s="50"/>
      <c r="F180" s="51"/>
      <c r="G180" s="7">
        <v>37489000</v>
      </c>
      <c r="H180" s="7">
        <v>44097239.210000001</v>
      </c>
      <c r="I180" s="7">
        <v>0</v>
      </c>
      <c r="J180" s="7">
        <v>43112026.310000002</v>
      </c>
      <c r="K180" s="7">
        <v>0</v>
      </c>
      <c r="L180" s="7">
        <v>0</v>
      </c>
      <c r="M180" s="23">
        <v>43112026.310000002</v>
      </c>
      <c r="N180" s="23">
        <f t="shared" si="18"/>
        <v>5623026.3100000024</v>
      </c>
      <c r="O180" s="17">
        <f t="shared" si="19"/>
        <v>1.1499913657339487</v>
      </c>
      <c r="P180" s="23">
        <f t="shared" si="20"/>
        <v>-985212.89999999851</v>
      </c>
      <c r="Q180" s="17">
        <f t="shared" si="21"/>
        <v>0.97765817276432621</v>
      </c>
      <c r="R180" s="42" t="s">
        <v>279</v>
      </c>
    </row>
    <row r="181" spans="1:18" ht="39" customHeight="1" x14ac:dyDescent="0.25">
      <c r="A181" s="49" t="s">
        <v>165</v>
      </c>
      <c r="B181" s="50"/>
      <c r="C181" s="50"/>
      <c r="D181" s="50"/>
      <c r="E181" s="50"/>
      <c r="F181" s="51"/>
      <c r="G181" s="7">
        <v>6133300</v>
      </c>
      <c r="H181" s="7">
        <v>6834018.3300000001</v>
      </c>
      <c r="I181" s="7">
        <v>0</v>
      </c>
      <c r="J181" s="7">
        <v>6758388.71</v>
      </c>
      <c r="K181" s="7">
        <v>0</v>
      </c>
      <c r="L181" s="7">
        <v>0</v>
      </c>
      <c r="M181" s="23">
        <v>6758388.71</v>
      </c>
      <c r="N181" s="23">
        <f t="shared" si="18"/>
        <v>625088.71</v>
      </c>
      <c r="O181" s="17">
        <f t="shared" si="19"/>
        <v>1.1019171913977794</v>
      </c>
      <c r="P181" s="23">
        <f t="shared" si="20"/>
        <v>-75629.620000000112</v>
      </c>
      <c r="Q181" s="17">
        <f t="shared" si="21"/>
        <v>0.98893336008948041</v>
      </c>
      <c r="R181" s="42" t="s">
        <v>279</v>
      </c>
    </row>
    <row r="182" spans="1:18" ht="78" customHeight="1" x14ac:dyDescent="0.25">
      <c r="A182" s="49" t="s">
        <v>166</v>
      </c>
      <c r="B182" s="50"/>
      <c r="C182" s="50"/>
      <c r="D182" s="50"/>
      <c r="E182" s="50"/>
      <c r="F182" s="51"/>
      <c r="G182" s="7">
        <v>134400</v>
      </c>
      <c r="H182" s="7">
        <v>103400</v>
      </c>
      <c r="I182" s="7">
        <v>0</v>
      </c>
      <c r="J182" s="7">
        <v>103400</v>
      </c>
      <c r="K182" s="7">
        <v>0</v>
      </c>
      <c r="L182" s="7">
        <v>0</v>
      </c>
      <c r="M182" s="23">
        <v>103400</v>
      </c>
      <c r="N182" s="23">
        <f t="shared" si="18"/>
        <v>-31000</v>
      </c>
      <c r="O182" s="17">
        <f t="shared" si="19"/>
        <v>0.76934523809523814</v>
      </c>
      <c r="P182" s="23">
        <f t="shared" si="20"/>
        <v>0</v>
      </c>
      <c r="Q182" s="17">
        <f t="shared" si="21"/>
        <v>1</v>
      </c>
      <c r="R182" s="16" t="s">
        <v>19</v>
      </c>
    </row>
    <row r="183" spans="1:18" ht="52.5" customHeight="1" x14ac:dyDescent="0.25">
      <c r="A183" s="49" t="s">
        <v>167</v>
      </c>
      <c r="B183" s="50"/>
      <c r="C183" s="50"/>
      <c r="D183" s="50"/>
      <c r="E183" s="50"/>
      <c r="F183" s="51"/>
      <c r="G183" s="7">
        <v>7792200</v>
      </c>
      <c r="H183" s="7">
        <v>8286894.4699999997</v>
      </c>
      <c r="I183" s="7">
        <v>0</v>
      </c>
      <c r="J183" s="7">
        <v>8290014.4699999997</v>
      </c>
      <c r="K183" s="7">
        <v>0</v>
      </c>
      <c r="L183" s="7">
        <v>3120</v>
      </c>
      <c r="M183" s="23">
        <v>8286894.4699999997</v>
      </c>
      <c r="N183" s="23">
        <f t="shared" si="18"/>
        <v>494694.46999999974</v>
      </c>
      <c r="O183" s="17">
        <f t="shared" si="19"/>
        <v>1.0634858538025205</v>
      </c>
      <c r="P183" s="23">
        <f t="shared" si="20"/>
        <v>0</v>
      </c>
      <c r="Q183" s="17">
        <f t="shared" si="21"/>
        <v>1</v>
      </c>
      <c r="R183" s="16" t="s">
        <v>245</v>
      </c>
    </row>
    <row r="184" spans="1:18" ht="39" customHeight="1" x14ac:dyDescent="0.25">
      <c r="A184" s="49" t="s">
        <v>168</v>
      </c>
      <c r="B184" s="50"/>
      <c r="C184" s="50"/>
      <c r="D184" s="50"/>
      <c r="E184" s="50"/>
      <c r="F184" s="51"/>
      <c r="G184" s="7">
        <v>112400</v>
      </c>
      <c r="H184" s="7">
        <v>112400</v>
      </c>
      <c r="I184" s="7">
        <v>0</v>
      </c>
      <c r="J184" s="7">
        <v>112400</v>
      </c>
      <c r="K184" s="7">
        <v>0</v>
      </c>
      <c r="L184" s="7">
        <v>0</v>
      </c>
      <c r="M184" s="23">
        <v>112400</v>
      </c>
      <c r="N184" s="23">
        <f t="shared" si="18"/>
        <v>0</v>
      </c>
      <c r="O184" s="17">
        <f t="shared" si="19"/>
        <v>1</v>
      </c>
      <c r="P184" s="23">
        <f t="shared" si="20"/>
        <v>0</v>
      </c>
      <c r="Q184" s="17">
        <f t="shared" si="21"/>
        <v>1</v>
      </c>
      <c r="R184" s="34"/>
    </row>
    <row r="185" spans="1:18" ht="57.75" customHeight="1" x14ac:dyDescent="0.25">
      <c r="A185" s="49" t="s">
        <v>169</v>
      </c>
      <c r="B185" s="50"/>
      <c r="C185" s="50"/>
      <c r="D185" s="50"/>
      <c r="E185" s="50"/>
      <c r="F185" s="51"/>
      <c r="G185" s="7">
        <v>0</v>
      </c>
      <c r="H185" s="7">
        <v>2000000</v>
      </c>
      <c r="I185" s="7">
        <v>0</v>
      </c>
      <c r="J185" s="7">
        <v>2000000</v>
      </c>
      <c r="K185" s="7">
        <v>0</v>
      </c>
      <c r="L185" s="7">
        <v>0</v>
      </c>
      <c r="M185" s="23">
        <v>2000000</v>
      </c>
      <c r="N185" s="23">
        <f t="shared" si="18"/>
        <v>2000000</v>
      </c>
      <c r="O185" s="21" t="s">
        <v>13</v>
      </c>
      <c r="P185" s="23">
        <f t="shared" si="20"/>
        <v>0</v>
      </c>
      <c r="Q185" s="17">
        <f t="shared" si="21"/>
        <v>1</v>
      </c>
      <c r="R185" s="34"/>
    </row>
    <row r="186" spans="1:18" ht="44.25" customHeight="1" x14ac:dyDescent="0.25">
      <c r="A186" s="56" t="s">
        <v>212</v>
      </c>
      <c r="B186" s="57"/>
      <c r="C186" s="57"/>
      <c r="D186" s="57"/>
      <c r="E186" s="57"/>
      <c r="F186" s="58"/>
      <c r="G186" s="8">
        <v>1996502.81</v>
      </c>
      <c r="H186" s="8">
        <v>2141088.85</v>
      </c>
      <c r="I186" s="7">
        <v>0</v>
      </c>
      <c r="J186" s="7">
        <v>2206923.25</v>
      </c>
      <c r="K186" s="7">
        <v>0</v>
      </c>
      <c r="L186" s="7">
        <v>65834.41</v>
      </c>
      <c r="M186" s="8">
        <v>2141088.84</v>
      </c>
      <c r="N186" s="8">
        <f t="shared" si="18"/>
        <v>144586.0299999998</v>
      </c>
      <c r="O186" s="9">
        <f t="shared" si="19"/>
        <v>1.072419647633754</v>
      </c>
      <c r="P186" s="8">
        <f t="shared" si="20"/>
        <v>-1.0000000242143869E-2</v>
      </c>
      <c r="Q186" s="9">
        <f t="shared" si="21"/>
        <v>0.99999999532947914</v>
      </c>
      <c r="R186" s="33"/>
    </row>
    <row r="187" spans="1:18" ht="41.25" customHeight="1" x14ac:dyDescent="0.25">
      <c r="A187" s="52" t="s">
        <v>228</v>
      </c>
      <c r="B187" s="53"/>
      <c r="C187" s="53"/>
      <c r="D187" s="53"/>
      <c r="E187" s="53"/>
      <c r="F187" s="54"/>
      <c r="G187" s="24">
        <v>1996502.81</v>
      </c>
      <c r="H187" s="24">
        <v>2141088.85</v>
      </c>
      <c r="I187" s="24">
        <v>0</v>
      </c>
      <c r="J187" s="24">
        <v>2206923.25</v>
      </c>
      <c r="K187" s="24">
        <v>0</v>
      </c>
      <c r="L187" s="24">
        <v>65834.41</v>
      </c>
      <c r="M187" s="24">
        <v>2141088.84</v>
      </c>
      <c r="N187" s="24">
        <f t="shared" si="18"/>
        <v>144586.0299999998</v>
      </c>
      <c r="O187" s="25">
        <f t="shared" si="19"/>
        <v>1.072419647633754</v>
      </c>
      <c r="P187" s="24">
        <f t="shared" si="20"/>
        <v>-1.0000000242143869E-2</v>
      </c>
      <c r="Q187" s="25">
        <f t="shared" si="21"/>
        <v>0.99999999532947914</v>
      </c>
      <c r="R187" s="26"/>
    </row>
    <row r="188" spans="1:18" ht="38.25" customHeight="1" x14ac:dyDescent="0.25">
      <c r="A188" s="49" t="s">
        <v>170</v>
      </c>
      <c r="B188" s="50"/>
      <c r="C188" s="50"/>
      <c r="D188" s="50"/>
      <c r="E188" s="50"/>
      <c r="F188" s="51"/>
      <c r="G188" s="7">
        <v>555471.88</v>
      </c>
      <c r="H188" s="7">
        <v>669720.41</v>
      </c>
      <c r="I188" s="7">
        <v>0</v>
      </c>
      <c r="J188" s="7">
        <v>669720.41</v>
      </c>
      <c r="K188" s="7">
        <v>0</v>
      </c>
      <c r="L188" s="7">
        <v>0</v>
      </c>
      <c r="M188" s="23">
        <v>669720.41</v>
      </c>
      <c r="N188" s="23">
        <f t="shared" si="18"/>
        <v>114248.53000000003</v>
      </c>
      <c r="O188" s="17">
        <f t="shared" si="19"/>
        <v>1.20567833244772</v>
      </c>
      <c r="P188" s="23">
        <f t="shared" si="20"/>
        <v>0</v>
      </c>
      <c r="Q188" s="17">
        <f t="shared" si="21"/>
        <v>1</v>
      </c>
      <c r="R188" s="42" t="s">
        <v>304</v>
      </c>
    </row>
    <row r="189" spans="1:18" ht="57.75" customHeight="1" x14ac:dyDescent="0.25">
      <c r="A189" s="49" t="s">
        <v>171</v>
      </c>
      <c r="B189" s="50"/>
      <c r="C189" s="50"/>
      <c r="D189" s="50"/>
      <c r="E189" s="50"/>
      <c r="F189" s="51"/>
      <c r="G189" s="7">
        <v>1441030.93</v>
      </c>
      <c r="H189" s="7">
        <v>1471368.44</v>
      </c>
      <c r="I189" s="7">
        <v>0</v>
      </c>
      <c r="J189" s="7">
        <v>1537202.84</v>
      </c>
      <c r="K189" s="7">
        <v>0</v>
      </c>
      <c r="L189" s="7">
        <v>65834.41</v>
      </c>
      <c r="M189" s="23">
        <v>1471368.43</v>
      </c>
      <c r="N189" s="23">
        <f t="shared" ref="N189:N242" si="22">M189-G189</f>
        <v>30337.5</v>
      </c>
      <c r="O189" s="17">
        <f t="shared" ref="O189:O242" si="23">M189/G189</f>
        <v>1.0210526362539629</v>
      </c>
      <c r="P189" s="23">
        <f t="shared" ref="P189:P242" si="24">M189-H189</f>
        <v>-1.0000000009313226E-2</v>
      </c>
      <c r="Q189" s="17">
        <f t="shared" ref="Q189:Q242" si="25">M189/H189</f>
        <v>0.99999999320360577</v>
      </c>
      <c r="R189" s="34"/>
    </row>
    <row r="190" spans="1:18" ht="66" customHeight="1" x14ac:dyDescent="0.25">
      <c r="A190" s="56" t="s">
        <v>213</v>
      </c>
      <c r="B190" s="57"/>
      <c r="C190" s="57"/>
      <c r="D190" s="57"/>
      <c r="E190" s="57"/>
      <c r="F190" s="58"/>
      <c r="G190" s="8">
        <v>28079394</v>
      </c>
      <c r="H190" s="8">
        <v>35798537.850000001</v>
      </c>
      <c r="I190" s="7">
        <v>0</v>
      </c>
      <c r="J190" s="7">
        <v>33909271.93</v>
      </c>
      <c r="K190" s="7">
        <v>0</v>
      </c>
      <c r="L190" s="7">
        <v>35122.46</v>
      </c>
      <c r="M190" s="8">
        <v>33874149.469999999</v>
      </c>
      <c r="N190" s="8">
        <f t="shared" si="22"/>
        <v>5794755.4699999988</v>
      </c>
      <c r="O190" s="9">
        <f t="shared" si="23"/>
        <v>1.2063703892612496</v>
      </c>
      <c r="P190" s="8">
        <f t="shared" si="24"/>
        <v>-1924388.3800000027</v>
      </c>
      <c r="Q190" s="9">
        <f t="shared" si="25"/>
        <v>0.94624393912222304</v>
      </c>
      <c r="R190" s="33"/>
    </row>
    <row r="191" spans="1:18" ht="42.75" customHeight="1" x14ac:dyDescent="0.25">
      <c r="A191" s="52" t="s">
        <v>229</v>
      </c>
      <c r="B191" s="53"/>
      <c r="C191" s="53"/>
      <c r="D191" s="53"/>
      <c r="E191" s="53"/>
      <c r="F191" s="54"/>
      <c r="G191" s="24">
        <v>15680694</v>
      </c>
      <c r="H191" s="24">
        <v>17565926.030000001</v>
      </c>
      <c r="I191" s="24">
        <v>0</v>
      </c>
      <c r="J191" s="24">
        <v>16579584.060000001</v>
      </c>
      <c r="K191" s="24">
        <v>0</v>
      </c>
      <c r="L191" s="24">
        <v>10430.620000000001</v>
      </c>
      <c r="M191" s="24">
        <v>16569153.439999999</v>
      </c>
      <c r="N191" s="24">
        <f t="shared" si="22"/>
        <v>888459.43999999948</v>
      </c>
      <c r="O191" s="25">
        <f t="shared" si="23"/>
        <v>1.0566594463229753</v>
      </c>
      <c r="P191" s="24">
        <f t="shared" si="24"/>
        <v>-996772.59000000171</v>
      </c>
      <c r="Q191" s="25">
        <f t="shared" si="25"/>
        <v>0.94325533488541047</v>
      </c>
      <c r="R191" s="26"/>
    </row>
    <row r="192" spans="1:18" ht="24.75" customHeight="1" x14ac:dyDescent="0.25">
      <c r="A192" s="49" t="s">
        <v>81</v>
      </c>
      <c r="B192" s="50"/>
      <c r="C192" s="50"/>
      <c r="D192" s="50"/>
      <c r="E192" s="50"/>
      <c r="F192" s="51"/>
      <c r="G192" s="7">
        <v>15680694</v>
      </c>
      <c r="H192" s="7">
        <v>16877076.030000001</v>
      </c>
      <c r="I192" s="7">
        <v>0</v>
      </c>
      <c r="J192" s="7">
        <v>16279584.060000001</v>
      </c>
      <c r="K192" s="7">
        <v>0</v>
      </c>
      <c r="L192" s="7">
        <v>10430.620000000001</v>
      </c>
      <c r="M192" s="23">
        <v>16269153.439999999</v>
      </c>
      <c r="N192" s="23">
        <f t="shared" si="22"/>
        <v>588459.43999999948</v>
      </c>
      <c r="O192" s="17">
        <f t="shared" si="23"/>
        <v>1.0375276400394013</v>
      </c>
      <c r="P192" s="23">
        <f t="shared" si="24"/>
        <v>-607922.59000000171</v>
      </c>
      <c r="Q192" s="17">
        <f t="shared" si="25"/>
        <v>0.9639793890292736</v>
      </c>
      <c r="R192" s="34"/>
    </row>
    <row r="193" spans="1:18" ht="57.75" customHeight="1" x14ac:dyDescent="0.25">
      <c r="A193" s="49" t="s">
        <v>172</v>
      </c>
      <c r="B193" s="50"/>
      <c r="C193" s="50"/>
      <c r="D193" s="50"/>
      <c r="E193" s="50"/>
      <c r="F193" s="51"/>
      <c r="G193" s="7">
        <v>0</v>
      </c>
      <c r="H193" s="7">
        <v>300000</v>
      </c>
      <c r="I193" s="7">
        <v>0</v>
      </c>
      <c r="J193" s="7">
        <v>300000</v>
      </c>
      <c r="K193" s="7">
        <v>0</v>
      </c>
      <c r="L193" s="7">
        <v>0</v>
      </c>
      <c r="M193" s="23">
        <v>300000</v>
      </c>
      <c r="N193" s="23">
        <f t="shared" si="22"/>
        <v>300000</v>
      </c>
      <c r="O193" s="21" t="s">
        <v>13</v>
      </c>
      <c r="P193" s="23">
        <f t="shared" si="24"/>
        <v>0</v>
      </c>
      <c r="Q193" s="17">
        <f t="shared" si="25"/>
        <v>1</v>
      </c>
      <c r="R193" s="42" t="s">
        <v>305</v>
      </c>
    </row>
    <row r="194" spans="1:18" ht="45" customHeight="1" x14ac:dyDescent="0.25">
      <c r="A194" s="49" t="s">
        <v>173</v>
      </c>
      <c r="B194" s="50"/>
      <c r="C194" s="50"/>
      <c r="D194" s="50"/>
      <c r="E194" s="50"/>
      <c r="F194" s="51"/>
      <c r="G194" s="7">
        <v>0</v>
      </c>
      <c r="H194" s="7">
        <v>388850</v>
      </c>
      <c r="I194" s="7">
        <v>0</v>
      </c>
      <c r="J194" s="7">
        <v>0</v>
      </c>
      <c r="K194" s="7">
        <v>0</v>
      </c>
      <c r="L194" s="7">
        <v>0</v>
      </c>
      <c r="M194" s="23">
        <v>0</v>
      </c>
      <c r="N194" s="23">
        <f t="shared" si="22"/>
        <v>0</v>
      </c>
      <c r="O194" s="21" t="s">
        <v>13</v>
      </c>
      <c r="P194" s="23">
        <f t="shared" si="24"/>
        <v>-388850</v>
      </c>
      <c r="Q194" s="17">
        <f t="shared" si="25"/>
        <v>0</v>
      </c>
      <c r="R194" s="34"/>
    </row>
    <row r="195" spans="1:18" ht="42.75" customHeight="1" x14ac:dyDescent="0.25">
      <c r="A195" s="52" t="s">
        <v>230</v>
      </c>
      <c r="B195" s="53"/>
      <c r="C195" s="53"/>
      <c r="D195" s="53"/>
      <c r="E195" s="53"/>
      <c r="F195" s="54"/>
      <c r="G195" s="24">
        <v>12398700</v>
      </c>
      <c r="H195" s="24">
        <v>18232611.82</v>
      </c>
      <c r="I195" s="24">
        <v>0</v>
      </c>
      <c r="J195" s="24">
        <v>17329687.870000001</v>
      </c>
      <c r="K195" s="24">
        <v>0</v>
      </c>
      <c r="L195" s="24">
        <v>24691.84</v>
      </c>
      <c r="M195" s="24">
        <v>17304996.030000001</v>
      </c>
      <c r="N195" s="24">
        <f t="shared" si="22"/>
        <v>4906296.0300000012</v>
      </c>
      <c r="O195" s="25">
        <f t="shared" si="23"/>
        <v>1.39571052045779</v>
      </c>
      <c r="P195" s="24">
        <f t="shared" si="24"/>
        <v>-927615.78999999911</v>
      </c>
      <c r="Q195" s="25">
        <f t="shared" si="25"/>
        <v>0.94912326335042885</v>
      </c>
      <c r="R195" s="26"/>
    </row>
    <row r="196" spans="1:18" ht="35.25" customHeight="1" x14ac:dyDescent="0.25">
      <c r="A196" s="49" t="s">
        <v>174</v>
      </c>
      <c r="B196" s="50"/>
      <c r="C196" s="50"/>
      <c r="D196" s="50"/>
      <c r="E196" s="50"/>
      <c r="F196" s="51"/>
      <c r="G196" s="7">
        <v>12398700</v>
      </c>
      <c r="H196" s="7">
        <v>18232611.82</v>
      </c>
      <c r="I196" s="7">
        <v>0</v>
      </c>
      <c r="J196" s="7">
        <v>17329687.870000001</v>
      </c>
      <c r="K196" s="7">
        <v>0</v>
      </c>
      <c r="L196" s="7">
        <v>24691.84</v>
      </c>
      <c r="M196" s="23">
        <v>17304996.030000001</v>
      </c>
      <c r="N196" s="23">
        <f t="shared" si="22"/>
        <v>4906296.0300000012</v>
      </c>
      <c r="O196" s="17">
        <f t="shared" si="23"/>
        <v>1.39571052045779</v>
      </c>
      <c r="P196" s="23">
        <f t="shared" si="24"/>
        <v>-927615.78999999911</v>
      </c>
      <c r="Q196" s="17">
        <f t="shared" si="25"/>
        <v>0.94912326335042885</v>
      </c>
      <c r="R196" s="42" t="s">
        <v>279</v>
      </c>
    </row>
    <row r="197" spans="1:18" ht="44.25" customHeight="1" x14ac:dyDescent="0.25">
      <c r="A197" s="56" t="s">
        <v>214</v>
      </c>
      <c r="B197" s="57"/>
      <c r="C197" s="57"/>
      <c r="D197" s="57"/>
      <c r="E197" s="57"/>
      <c r="F197" s="58"/>
      <c r="G197" s="8">
        <v>124471328</v>
      </c>
      <c r="H197" s="8">
        <v>123974261.67</v>
      </c>
      <c r="I197" s="7">
        <v>0</v>
      </c>
      <c r="J197" s="7">
        <v>130558130.84</v>
      </c>
      <c r="K197" s="7">
        <v>0</v>
      </c>
      <c r="L197" s="7">
        <v>11203900</v>
      </c>
      <c r="M197" s="8">
        <v>119354230.84</v>
      </c>
      <c r="N197" s="8">
        <f t="shared" si="22"/>
        <v>-5117097.1599999964</v>
      </c>
      <c r="O197" s="9">
        <f t="shared" si="23"/>
        <v>0.95888935032491984</v>
      </c>
      <c r="P197" s="8">
        <f t="shared" si="24"/>
        <v>-4620030.8299999982</v>
      </c>
      <c r="Q197" s="9">
        <f t="shared" si="25"/>
        <v>0.96273395164636844</v>
      </c>
      <c r="R197" s="33"/>
    </row>
    <row r="198" spans="1:18" ht="51.75" customHeight="1" x14ac:dyDescent="0.25">
      <c r="A198" s="52" t="s">
        <v>231</v>
      </c>
      <c r="B198" s="53"/>
      <c r="C198" s="53"/>
      <c r="D198" s="53"/>
      <c r="E198" s="53"/>
      <c r="F198" s="54"/>
      <c r="G198" s="24">
        <v>1464400</v>
      </c>
      <c r="H198" s="24">
        <v>1452400</v>
      </c>
      <c r="I198" s="24">
        <v>0</v>
      </c>
      <c r="J198" s="24">
        <v>908530.53</v>
      </c>
      <c r="K198" s="24">
        <v>0</v>
      </c>
      <c r="L198" s="24">
        <v>0</v>
      </c>
      <c r="M198" s="24">
        <v>908530.53</v>
      </c>
      <c r="N198" s="24">
        <f t="shared" si="22"/>
        <v>-555869.47</v>
      </c>
      <c r="O198" s="25">
        <f t="shared" si="23"/>
        <v>0.62041145178912871</v>
      </c>
      <c r="P198" s="24">
        <f t="shared" si="24"/>
        <v>-543869.47</v>
      </c>
      <c r="Q198" s="25">
        <f t="shared" si="25"/>
        <v>0.6255374070503994</v>
      </c>
      <c r="R198" s="26"/>
    </row>
    <row r="199" spans="1:18" ht="44.25" customHeight="1" x14ac:dyDescent="0.25">
      <c r="A199" s="49" t="s">
        <v>175</v>
      </c>
      <c r="B199" s="50"/>
      <c r="C199" s="50"/>
      <c r="D199" s="50"/>
      <c r="E199" s="50"/>
      <c r="F199" s="51"/>
      <c r="G199" s="7">
        <v>1277200</v>
      </c>
      <c r="H199" s="7">
        <v>1263900</v>
      </c>
      <c r="I199" s="7">
        <v>0</v>
      </c>
      <c r="J199" s="7">
        <v>720030.53</v>
      </c>
      <c r="K199" s="7">
        <v>0</v>
      </c>
      <c r="L199" s="7">
        <v>0</v>
      </c>
      <c r="M199" s="23">
        <v>720030.53</v>
      </c>
      <c r="N199" s="23">
        <f t="shared" si="22"/>
        <v>-557169.47</v>
      </c>
      <c r="O199" s="17">
        <f t="shared" si="23"/>
        <v>0.56375707015346077</v>
      </c>
      <c r="P199" s="23">
        <f t="shared" si="24"/>
        <v>-543869.47</v>
      </c>
      <c r="Q199" s="17">
        <f t="shared" si="25"/>
        <v>0.5696894770155867</v>
      </c>
      <c r="R199" s="34" t="s">
        <v>256</v>
      </c>
    </row>
    <row r="200" spans="1:18" ht="30" customHeight="1" x14ac:dyDescent="0.25">
      <c r="A200" s="49" t="s">
        <v>176</v>
      </c>
      <c r="B200" s="50"/>
      <c r="C200" s="50"/>
      <c r="D200" s="50"/>
      <c r="E200" s="50"/>
      <c r="F200" s="51"/>
      <c r="G200" s="7">
        <v>187200</v>
      </c>
      <c r="H200" s="7">
        <v>188500</v>
      </c>
      <c r="I200" s="7">
        <v>0</v>
      </c>
      <c r="J200" s="7">
        <v>188500</v>
      </c>
      <c r="K200" s="7">
        <v>0</v>
      </c>
      <c r="L200" s="7">
        <v>0</v>
      </c>
      <c r="M200" s="23">
        <v>188500</v>
      </c>
      <c r="N200" s="23">
        <f t="shared" si="22"/>
        <v>1300</v>
      </c>
      <c r="O200" s="17">
        <f t="shared" si="23"/>
        <v>1.0069444444444444</v>
      </c>
      <c r="P200" s="23">
        <f t="shared" si="24"/>
        <v>0</v>
      </c>
      <c r="Q200" s="17">
        <f t="shared" si="25"/>
        <v>1</v>
      </c>
      <c r="R200" s="34"/>
    </row>
    <row r="201" spans="1:18" ht="44.25" customHeight="1" x14ac:dyDescent="0.25">
      <c r="A201" s="52" t="s">
        <v>55</v>
      </c>
      <c r="B201" s="53"/>
      <c r="C201" s="53"/>
      <c r="D201" s="53"/>
      <c r="E201" s="53"/>
      <c r="F201" s="54"/>
      <c r="G201" s="24">
        <v>8615000</v>
      </c>
      <c r="H201" s="24">
        <v>8615000</v>
      </c>
      <c r="I201" s="24">
        <v>0</v>
      </c>
      <c r="J201" s="24">
        <v>6614567.7400000002</v>
      </c>
      <c r="K201" s="24">
        <v>0</v>
      </c>
      <c r="L201" s="24">
        <v>0</v>
      </c>
      <c r="M201" s="24">
        <v>6614567.7400000002</v>
      </c>
      <c r="N201" s="24">
        <f t="shared" si="22"/>
        <v>-2000432.2599999998</v>
      </c>
      <c r="O201" s="25">
        <f t="shared" si="23"/>
        <v>0.76779660359837498</v>
      </c>
      <c r="P201" s="24">
        <f t="shared" si="24"/>
        <v>-2000432.2599999998</v>
      </c>
      <c r="Q201" s="25">
        <f t="shared" si="25"/>
        <v>0.76779660359837498</v>
      </c>
      <c r="R201" s="26"/>
    </row>
    <row r="202" spans="1:18" ht="32.25" customHeight="1" x14ac:dyDescent="0.25">
      <c r="A202" s="49" t="s">
        <v>177</v>
      </c>
      <c r="B202" s="50"/>
      <c r="C202" s="50"/>
      <c r="D202" s="50"/>
      <c r="E202" s="50"/>
      <c r="F202" s="51"/>
      <c r="G202" s="7">
        <v>8615000</v>
      </c>
      <c r="H202" s="7">
        <v>8615000</v>
      </c>
      <c r="I202" s="7">
        <v>0</v>
      </c>
      <c r="J202" s="7">
        <v>6614567.7400000002</v>
      </c>
      <c r="K202" s="7">
        <v>0</v>
      </c>
      <c r="L202" s="7">
        <v>0</v>
      </c>
      <c r="M202" s="23">
        <v>6614567.7400000002</v>
      </c>
      <c r="N202" s="23">
        <f t="shared" si="22"/>
        <v>-2000432.2599999998</v>
      </c>
      <c r="O202" s="17">
        <f t="shared" si="23"/>
        <v>0.76779660359837498</v>
      </c>
      <c r="P202" s="23">
        <f t="shared" si="24"/>
        <v>-2000432.2599999998</v>
      </c>
      <c r="Q202" s="17">
        <f t="shared" si="25"/>
        <v>0.76779660359837498</v>
      </c>
      <c r="R202" s="34" t="s">
        <v>256</v>
      </c>
    </row>
    <row r="203" spans="1:18" ht="42" customHeight="1" x14ac:dyDescent="0.25">
      <c r="A203" s="52" t="s">
        <v>232</v>
      </c>
      <c r="B203" s="53"/>
      <c r="C203" s="53"/>
      <c r="D203" s="53"/>
      <c r="E203" s="53"/>
      <c r="F203" s="54"/>
      <c r="G203" s="24">
        <v>1981800</v>
      </c>
      <c r="H203" s="24">
        <v>1850000</v>
      </c>
      <c r="I203" s="24">
        <v>0</v>
      </c>
      <c r="J203" s="24">
        <v>590666.67000000004</v>
      </c>
      <c r="K203" s="24">
        <v>0</v>
      </c>
      <c r="L203" s="24">
        <v>0</v>
      </c>
      <c r="M203" s="24">
        <v>590666.67000000004</v>
      </c>
      <c r="N203" s="24">
        <f t="shared" si="22"/>
        <v>-1391133.33</v>
      </c>
      <c r="O203" s="25">
        <f t="shared" si="23"/>
        <v>0.29804554950045414</v>
      </c>
      <c r="P203" s="24">
        <f t="shared" si="24"/>
        <v>-1259333.33</v>
      </c>
      <c r="Q203" s="25">
        <f t="shared" si="25"/>
        <v>0.31927928108108111</v>
      </c>
      <c r="R203" s="26"/>
    </row>
    <row r="204" spans="1:18" ht="65.25" customHeight="1" x14ac:dyDescent="0.25">
      <c r="A204" s="49" t="s">
        <v>178</v>
      </c>
      <c r="B204" s="50"/>
      <c r="C204" s="50"/>
      <c r="D204" s="50"/>
      <c r="E204" s="50"/>
      <c r="F204" s="51"/>
      <c r="G204" s="7">
        <v>20000</v>
      </c>
      <c r="H204" s="7">
        <v>20000</v>
      </c>
      <c r="I204" s="7">
        <v>0</v>
      </c>
      <c r="J204" s="7">
        <v>0</v>
      </c>
      <c r="K204" s="7">
        <v>0</v>
      </c>
      <c r="L204" s="7">
        <v>0</v>
      </c>
      <c r="M204" s="23">
        <v>0</v>
      </c>
      <c r="N204" s="23">
        <f t="shared" si="22"/>
        <v>-20000</v>
      </c>
      <c r="O204" s="17">
        <f t="shared" si="23"/>
        <v>0</v>
      </c>
      <c r="P204" s="23">
        <f t="shared" si="24"/>
        <v>-20000</v>
      </c>
      <c r="Q204" s="17">
        <f t="shared" si="25"/>
        <v>0</v>
      </c>
      <c r="R204" s="34" t="s">
        <v>257</v>
      </c>
    </row>
    <row r="205" spans="1:18" ht="36" customHeight="1" x14ac:dyDescent="0.25">
      <c r="A205" s="49" t="s">
        <v>179</v>
      </c>
      <c r="B205" s="50"/>
      <c r="C205" s="50"/>
      <c r="D205" s="50"/>
      <c r="E205" s="50"/>
      <c r="F205" s="51"/>
      <c r="G205" s="7">
        <v>1830000</v>
      </c>
      <c r="H205" s="7">
        <v>1830000</v>
      </c>
      <c r="I205" s="7">
        <v>0</v>
      </c>
      <c r="J205" s="7">
        <v>590666.67000000004</v>
      </c>
      <c r="K205" s="7">
        <v>0</v>
      </c>
      <c r="L205" s="7">
        <v>0</v>
      </c>
      <c r="M205" s="23">
        <v>590666.67000000004</v>
      </c>
      <c r="N205" s="23">
        <f t="shared" si="22"/>
        <v>-1239333.33</v>
      </c>
      <c r="O205" s="17">
        <f t="shared" si="23"/>
        <v>0.32276867213114757</v>
      </c>
      <c r="P205" s="23">
        <f t="shared" si="24"/>
        <v>-1239333.33</v>
      </c>
      <c r="Q205" s="17">
        <f t="shared" si="25"/>
        <v>0.32276867213114757</v>
      </c>
      <c r="R205" s="34" t="s">
        <v>256</v>
      </c>
    </row>
    <row r="206" spans="1:18" ht="60.75" customHeight="1" x14ac:dyDescent="0.25">
      <c r="A206" s="49" t="s">
        <v>180</v>
      </c>
      <c r="B206" s="50"/>
      <c r="C206" s="50"/>
      <c r="D206" s="50"/>
      <c r="E206" s="50"/>
      <c r="F206" s="51"/>
      <c r="G206" s="7">
        <v>131800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23">
        <v>0</v>
      </c>
      <c r="N206" s="23">
        <f t="shared" si="22"/>
        <v>-131800</v>
      </c>
      <c r="O206" s="17">
        <f t="shared" si="23"/>
        <v>0</v>
      </c>
      <c r="P206" s="23">
        <f t="shared" si="24"/>
        <v>0</v>
      </c>
      <c r="Q206" s="21" t="s">
        <v>13</v>
      </c>
      <c r="R206" s="34" t="s">
        <v>257</v>
      </c>
    </row>
    <row r="207" spans="1:18" ht="38.25" customHeight="1" x14ac:dyDescent="0.25">
      <c r="A207" s="52" t="s">
        <v>233</v>
      </c>
      <c r="B207" s="53"/>
      <c r="C207" s="53"/>
      <c r="D207" s="53"/>
      <c r="E207" s="53"/>
      <c r="F207" s="54"/>
      <c r="G207" s="24">
        <v>575000</v>
      </c>
      <c r="H207" s="24">
        <v>574943.75</v>
      </c>
      <c r="I207" s="24">
        <v>0</v>
      </c>
      <c r="J207" s="24">
        <v>574943.75</v>
      </c>
      <c r="K207" s="24">
        <v>0</v>
      </c>
      <c r="L207" s="24">
        <v>0</v>
      </c>
      <c r="M207" s="24">
        <v>574943.75</v>
      </c>
      <c r="N207" s="24">
        <f t="shared" si="22"/>
        <v>-56.25</v>
      </c>
      <c r="O207" s="25">
        <f t="shared" si="23"/>
        <v>0.99990217391304348</v>
      </c>
      <c r="P207" s="24">
        <f t="shared" si="24"/>
        <v>0</v>
      </c>
      <c r="Q207" s="25">
        <f t="shared" si="25"/>
        <v>1</v>
      </c>
      <c r="R207" s="26"/>
    </row>
    <row r="208" spans="1:18" ht="46.5" customHeight="1" x14ac:dyDescent="0.25">
      <c r="A208" s="49" t="s">
        <v>181</v>
      </c>
      <c r="B208" s="50"/>
      <c r="C208" s="50"/>
      <c r="D208" s="50"/>
      <c r="E208" s="50"/>
      <c r="F208" s="51"/>
      <c r="G208" s="7">
        <v>575000</v>
      </c>
      <c r="H208" s="7">
        <v>574943.75</v>
      </c>
      <c r="I208" s="7">
        <v>0</v>
      </c>
      <c r="J208" s="7">
        <v>574943.75</v>
      </c>
      <c r="K208" s="7">
        <v>0</v>
      </c>
      <c r="L208" s="7">
        <v>0</v>
      </c>
      <c r="M208" s="23">
        <v>574943.75</v>
      </c>
      <c r="N208" s="23">
        <f t="shared" si="22"/>
        <v>-56.25</v>
      </c>
      <c r="O208" s="17">
        <f t="shared" si="23"/>
        <v>0.99990217391304348</v>
      </c>
      <c r="P208" s="23">
        <f t="shared" si="24"/>
        <v>0</v>
      </c>
      <c r="Q208" s="17">
        <f t="shared" si="25"/>
        <v>1</v>
      </c>
      <c r="R208" s="34"/>
    </row>
    <row r="209" spans="1:19" ht="45" customHeight="1" x14ac:dyDescent="0.25">
      <c r="A209" s="52" t="s">
        <v>234</v>
      </c>
      <c r="B209" s="53"/>
      <c r="C209" s="53"/>
      <c r="D209" s="53"/>
      <c r="E209" s="53"/>
      <c r="F209" s="54"/>
      <c r="G209" s="24">
        <v>5264428</v>
      </c>
      <c r="H209" s="24">
        <v>5931917.9199999999</v>
      </c>
      <c r="I209" s="24">
        <v>0</v>
      </c>
      <c r="J209" s="24">
        <v>5931917.9199999999</v>
      </c>
      <c r="K209" s="24">
        <v>0</v>
      </c>
      <c r="L209" s="24">
        <v>0</v>
      </c>
      <c r="M209" s="24">
        <v>5931917.9199999999</v>
      </c>
      <c r="N209" s="24">
        <f t="shared" si="22"/>
        <v>667489.91999999993</v>
      </c>
      <c r="O209" s="25">
        <f t="shared" si="23"/>
        <v>1.1267924872369799</v>
      </c>
      <c r="P209" s="24">
        <f t="shared" si="24"/>
        <v>0</v>
      </c>
      <c r="Q209" s="25">
        <f t="shared" si="25"/>
        <v>1</v>
      </c>
      <c r="R209" s="26"/>
    </row>
    <row r="210" spans="1:19" ht="138" customHeight="1" x14ac:dyDescent="0.25">
      <c r="A210" s="49" t="s">
        <v>81</v>
      </c>
      <c r="B210" s="50"/>
      <c r="C210" s="50"/>
      <c r="D210" s="50"/>
      <c r="E210" s="50"/>
      <c r="F210" s="51"/>
      <c r="G210" s="7">
        <v>5264428</v>
      </c>
      <c r="H210" s="7">
        <v>5931917.9199999999</v>
      </c>
      <c r="I210" s="7">
        <v>0</v>
      </c>
      <c r="J210" s="7">
        <v>5931917.9199999999</v>
      </c>
      <c r="K210" s="7">
        <v>0</v>
      </c>
      <c r="L210" s="7">
        <v>0</v>
      </c>
      <c r="M210" s="23">
        <v>5931917.9199999999</v>
      </c>
      <c r="N210" s="23">
        <f t="shared" si="22"/>
        <v>667489.91999999993</v>
      </c>
      <c r="O210" s="17">
        <f t="shared" si="23"/>
        <v>1.1267924872369799</v>
      </c>
      <c r="P210" s="23">
        <f t="shared" si="24"/>
        <v>0</v>
      </c>
      <c r="Q210" s="17">
        <f t="shared" si="25"/>
        <v>1</v>
      </c>
      <c r="R210" s="42" t="s">
        <v>293</v>
      </c>
    </row>
    <row r="211" spans="1:19" ht="71.25" customHeight="1" x14ac:dyDescent="0.25">
      <c r="A211" s="52" t="s">
        <v>235</v>
      </c>
      <c r="B211" s="53"/>
      <c r="C211" s="53"/>
      <c r="D211" s="53"/>
      <c r="E211" s="53"/>
      <c r="F211" s="54"/>
      <c r="G211" s="24">
        <v>99717400</v>
      </c>
      <c r="H211" s="24">
        <v>99859800</v>
      </c>
      <c r="I211" s="24">
        <v>0</v>
      </c>
      <c r="J211" s="24">
        <v>110295815.67</v>
      </c>
      <c r="K211" s="24">
        <v>0</v>
      </c>
      <c r="L211" s="24">
        <v>11203900</v>
      </c>
      <c r="M211" s="24">
        <v>99091915.670000002</v>
      </c>
      <c r="N211" s="24">
        <f t="shared" si="22"/>
        <v>-625484.32999999821</v>
      </c>
      <c r="O211" s="25">
        <f t="shared" si="23"/>
        <v>0.99372743041836231</v>
      </c>
      <c r="P211" s="24">
        <f t="shared" si="24"/>
        <v>-767884.32999999821</v>
      </c>
      <c r="Q211" s="25">
        <f t="shared" si="25"/>
        <v>0.99231037584693738</v>
      </c>
      <c r="R211" s="26"/>
    </row>
    <row r="212" spans="1:19" ht="57.75" customHeight="1" x14ac:dyDescent="0.25">
      <c r="A212" s="49" t="s">
        <v>182</v>
      </c>
      <c r="B212" s="50"/>
      <c r="C212" s="50"/>
      <c r="D212" s="50"/>
      <c r="E212" s="50"/>
      <c r="F212" s="51"/>
      <c r="G212" s="7">
        <v>89412200</v>
      </c>
      <c r="H212" s="7">
        <v>88655900</v>
      </c>
      <c r="I212" s="7">
        <v>0</v>
      </c>
      <c r="J212" s="7">
        <v>87888015.670000002</v>
      </c>
      <c r="K212" s="7">
        <v>0</v>
      </c>
      <c r="L212" s="7">
        <v>0</v>
      </c>
      <c r="M212" s="23">
        <v>87888015.670000002</v>
      </c>
      <c r="N212" s="23">
        <f t="shared" si="22"/>
        <v>-1524184.3299999982</v>
      </c>
      <c r="O212" s="17">
        <f t="shared" si="23"/>
        <v>0.98295328456295672</v>
      </c>
      <c r="P212" s="23">
        <f t="shared" si="24"/>
        <v>-767884.32999999821</v>
      </c>
      <c r="Q212" s="17">
        <f t="shared" si="25"/>
        <v>0.99133859867194407</v>
      </c>
      <c r="R212" s="34"/>
    </row>
    <row r="213" spans="1:19" ht="50.25" customHeight="1" x14ac:dyDescent="0.25">
      <c r="A213" s="49" t="s">
        <v>183</v>
      </c>
      <c r="B213" s="50"/>
      <c r="C213" s="50"/>
      <c r="D213" s="50"/>
      <c r="E213" s="50"/>
      <c r="F213" s="51"/>
      <c r="G213" s="7">
        <v>10305200</v>
      </c>
      <c r="H213" s="7">
        <v>11203900</v>
      </c>
      <c r="I213" s="7">
        <v>0</v>
      </c>
      <c r="J213" s="7">
        <v>22407800</v>
      </c>
      <c r="K213" s="7">
        <v>0</v>
      </c>
      <c r="L213" s="7">
        <v>11203900</v>
      </c>
      <c r="M213" s="23">
        <v>11203900</v>
      </c>
      <c r="N213" s="23">
        <f t="shared" si="22"/>
        <v>898700</v>
      </c>
      <c r="O213" s="17">
        <f t="shared" si="23"/>
        <v>1.0872083996428987</v>
      </c>
      <c r="P213" s="23">
        <f t="shared" si="24"/>
        <v>0</v>
      </c>
      <c r="Q213" s="17">
        <f t="shared" si="25"/>
        <v>1</v>
      </c>
      <c r="R213" s="42" t="s">
        <v>266</v>
      </c>
    </row>
    <row r="214" spans="1:19" ht="71.25" customHeight="1" x14ac:dyDescent="0.25">
      <c r="A214" s="52" t="s">
        <v>236</v>
      </c>
      <c r="B214" s="53"/>
      <c r="C214" s="53"/>
      <c r="D214" s="53"/>
      <c r="E214" s="53"/>
      <c r="F214" s="54"/>
      <c r="G214" s="24">
        <v>6853300</v>
      </c>
      <c r="H214" s="24">
        <v>5690200</v>
      </c>
      <c r="I214" s="24">
        <v>0</v>
      </c>
      <c r="J214" s="24">
        <v>5641688.5599999996</v>
      </c>
      <c r="K214" s="24">
        <v>0</v>
      </c>
      <c r="L214" s="24">
        <v>0</v>
      </c>
      <c r="M214" s="24">
        <v>5641688.5599999996</v>
      </c>
      <c r="N214" s="24">
        <f t="shared" si="22"/>
        <v>-1211611.4400000004</v>
      </c>
      <c r="O214" s="25">
        <f t="shared" si="23"/>
        <v>0.82320758758554269</v>
      </c>
      <c r="P214" s="24">
        <f t="shared" si="24"/>
        <v>-48511.44000000041</v>
      </c>
      <c r="Q214" s="25">
        <f t="shared" si="25"/>
        <v>0.99147456328424299</v>
      </c>
      <c r="R214" s="26"/>
    </row>
    <row r="215" spans="1:19" ht="57.75" customHeight="1" x14ac:dyDescent="0.25">
      <c r="A215" s="49" t="s">
        <v>184</v>
      </c>
      <c r="B215" s="50"/>
      <c r="C215" s="50"/>
      <c r="D215" s="50"/>
      <c r="E215" s="50"/>
      <c r="F215" s="51"/>
      <c r="G215" s="7">
        <v>6853300</v>
      </c>
      <c r="H215" s="7">
        <v>5690200</v>
      </c>
      <c r="I215" s="7">
        <v>0</v>
      </c>
      <c r="J215" s="7">
        <v>5641688.5599999996</v>
      </c>
      <c r="K215" s="7">
        <v>0</v>
      </c>
      <c r="L215" s="7">
        <v>0</v>
      </c>
      <c r="M215" s="23">
        <v>5641688.5599999996</v>
      </c>
      <c r="N215" s="23">
        <f t="shared" si="22"/>
        <v>-1211611.4400000004</v>
      </c>
      <c r="O215" s="17">
        <f t="shared" si="23"/>
        <v>0.82320758758554269</v>
      </c>
      <c r="P215" s="23">
        <f t="shared" si="24"/>
        <v>-48511.44000000041</v>
      </c>
      <c r="Q215" s="17">
        <f t="shared" si="25"/>
        <v>0.99147456328424299</v>
      </c>
      <c r="R215" s="42" t="s">
        <v>18</v>
      </c>
    </row>
    <row r="216" spans="1:19" ht="78.75" customHeight="1" x14ac:dyDescent="0.25">
      <c r="A216" s="64" t="s">
        <v>215</v>
      </c>
      <c r="B216" s="65"/>
      <c r="C216" s="65"/>
      <c r="D216" s="65"/>
      <c r="E216" s="65"/>
      <c r="F216" s="66"/>
      <c r="G216" s="43">
        <v>44295716</v>
      </c>
      <c r="H216" s="43">
        <v>48141252.509999998</v>
      </c>
      <c r="I216" s="44">
        <v>0</v>
      </c>
      <c r="J216" s="44">
        <v>48222812.030000001</v>
      </c>
      <c r="K216" s="44">
        <v>0</v>
      </c>
      <c r="L216" s="44">
        <v>104220</v>
      </c>
      <c r="M216" s="43">
        <v>48118592.030000001</v>
      </c>
      <c r="N216" s="43">
        <f t="shared" si="22"/>
        <v>3822876.0300000012</v>
      </c>
      <c r="O216" s="45">
        <f t="shared" si="23"/>
        <v>1.0863035158975645</v>
      </c>
      <c r="P216" s="43">
        <f t="shared" si="24"/>
        <v>-22660.479999996722</v>
      </c>
      <c r="Q216" s="45">
        <f t="shared" si="25"/>
        <v>0.99952929184808204</v>
      </c>
      <c r="R216" s="46"/>
    </row>
    <row r="217" spans="1:19" ht="40.5" customHeight="1" x14ac:dyDescent="0.25">
      <c r="A217" s="52" t="s">
        <v>237</v>
      </c>
      <c r="B217" s="53"/>
      <c r="C217" s="53"/>
      <c r="D217" s="53"/>
      <c r="E217" s="53"/>
      <c r="F217" s="54"/>
      <c r="G217" s="24">
        <v>10528616</v>
      </c>
      <c r="H217" s="24">
        <v>11694455.199999999</v>
      </c>
      <c r="I217" s="24">
        <v>0</v>
      </c>
      <c r="J217" s="24">
        <v>11674274.720000001</v>
      </c>
      <c r="K217" s="24">
        <v>0</v>
      </c>
      <c r="L217" s="24">
        <v>0</v>
      </c>
      <c r="M217" s="24">
        <v>11674274.720000001</v>
      </c>
      <c r="N217" s="24">
        <f t="shared" si="22"/>
        <v>1145658.7200000007</v>
      </c>
      <c r="O217" s="25">
        <f t="shared" si="23"/>
        <v>1.1088138004083348</v>
      </c>
      <c r="P217" s="24">
        <f t="shared" si="24"/>
        <v>-20180.479999998584</v>
      </c>
      <c r="Q217" s="25">
        <f t="shared" si="25"/>
        <v>0.99827435484125859</v>
      </c>
      <c r="R217" s="15"/>
      <c r="S217" s="48"/>
    </row>
    <row r="218" spans="1:19" ht="60" x14ac:dyDescent="0.25">
      <c r="A218" s="49" t="s">
        <v>185</v>
      </c>
      <c r="B218" s="50"/>
      <c r="C218" s="50"/>
      <c r="D218" s="50"/>
      <c r="E218" s="50"/>
      <c r="F218" s="51"/>
      <c r="G218" s="7">
        <v>10528616</v>
      </c>
      <c r="H218" s="7">
        <v>11694455.199999999</v>
      </c>
      <c r="I218" s="7">
        <v>0</v>
      </c>
      <c r="J218" s="7">
        <v>11674274.720000001</v>
      </c>
      <c r="K218" s="7">
        <v>0</v>
      </c>
      <c r="L218" s="7">
        <v>0</v>
      </c>
      <c r="M218" s="23">
        <v>11674274.720000001</v>
      </c>
      <c r="N218" s="23">
        <f t="shared" si="22"/>
        <v>1145658.7200000007</v>
      </c>
      <c r="O218" s="17">
        <f t="shared" si="23"/>
        <v>1.1088138004083348</v>
      </c>
      <c r="P218" s="23">
        <f t="shared" si="24"/>
        <v>-20180.479999998584</v>
      </c>
      <c r="Q218" s="17">
        <f t="shared" si="25"/>
        <v>0.99827435484125859</v>
      </c>
      <c r="R218" s="42" t="s">
        <v>284</v>
      </c>
      <c r="S218" s="48"/>
    </row>
    <row r="219" spans="1:19" ht="44.25" customHeight="1" x14ac:dyDescent="0.25">
      <c r="A219" s="52" t="s">
        <v>56</v>
      </c>
      <c r="B219" s="53"/>
      <c r="C219" s="53"/>
      <c r="D219" s="53"/>
      <c r="E219" s="53"/>
      <c r="F219" s="54"/>
      <c r="G219" s="24">
        <v>866900</v>
      </c>
      <c r="H219" s="24">
        <v>866900</v>
      </c>
      <c r="I219" s="24">
        <v>0</v>
      </c>
      <c r="J219" s="24">
        <v>866900</v>
      </c>
      <c r="K219" s="24">
        <v>0</v>
      </c>
      <c r="L219" s="24">
        <v>0</v>
      </c>
      <c r="M219" s="24">
        <v>866900</v>
      </c>
      <c r="N219" s="24">
        <f t="shared" si="22"/>
        <v>0</v>
      </c>
      <c r="O219" s="25">
        <f t="shared" si="23"/>
        <v>1</v>
      </c>
      <c r="P219" s="24">
        <f t="shared" si="24"/>
        <v>0</v>
      </c>
      <c r="Q219" s="25">
        <f t="shared" si="25"/>
        <v>1</v>
      </c>
      <c r="R219" s="26"/>
    </row>
    <row r="220" spans="1:19" ht="35.25" customHeight="1" x14ac:dyDescent="0.25">
      <c r="A220" s="49" t="s">
        <v>186</v>
      </c>
      <c r="B220" s="50"/>
      <c r="C220" s="50"/>
      <c r="D220" s="50"/>
      <c r="E220" s="50"/>
      <c r="F220" s="51"/>
      <c r="G220" s="7">
        <v>866900</v>
      </c>
      <c r="H220" s="7">
        <v>866900</v>
      </c>
      <c r="I220" s="7">
        <v>0</v>
      </c>
      <c r="J220" s="7">
        <v>866900</v>
      </c>
      <c r="K220" s="7">
        <v>0</v>
      </c>
      <c r="L220" s="7">
        <v>0</v>
      </c>
      <c r="M220" s="23">
        <v>866900</v>
      </c>
      <c r="N220" s="23">
        <f t="shared" si="22"/>
        <v>0</v>
      </c>
      <c r="O220" s="17">
        <f t="shared" si="23"/>
        <v>1</v>
      </c>
      <c r="P220" s="23">
        <f t="shared" si="24"/>
        <v>0</v>
      </c>
      <c r="Q220" s="17">
        <f t="shared" si="25"/>
        <v>1</v>
      </c>
      <c r="R220" s="34"/>
    </row>
    <row r="221" spans="1:19" ht="40.5" customHeight="1" x14ac:dyDescent="0.25">
      <c r="A221" s="52" t="s">
        <v>238</v>
      </c>
      <c r="B221" s="53"/>
      <c r="C221" s="53"/>
      <c r="D221" s="53"/>
      <c r="E221" s="53"/>
      <c r="F221" s="54"/>
      <c r="G221" s="24">
        <v>32644200</v>
      </c>
      <c r="H221" s="24">
        <v>35323897.310000002</v>
      </c>
      <c r="I221" s="24">
        <v>0</v>
      </c>
      <c r="J221" s="24">
        <v>35427417.310000002</v>
      </c>
      <c r="K221" s="24">
        <v>0</v>
      </c>
      <c r="L221" s="24">
        <v>104220</v>
      </c>
      <c r="M221" s="24">
        <v>35323197.310000002</v>
      </c>
      <c r="N221" s="24">
        <f t="shared" si="22"/>
        <v>2678997.3100000024</v>
      </c>
      <c r="O221" s="25">
        <f t="shared" si="23"/>
        <v>1.0820665634324016</v>
      </c>
      <c r="P221" s="24">
        <f t="shared" si="24"/>
        <v>-700</v>
      </c>
      <c r="Q221" s="25">
        <f t="shared" si="25"/>
        <v>0.99998018338707484</v>
      </c>
      <c r="R221" s="26"/>
    </row>
    <row r="222" spans="1:19" ht="30" x14ac:dyDescent="0.25">
      <c r="A222" s="49" t="s">
        <v>187</v>
      </c>
      <c r="B222" s="50"/>
      <c r="C222" s="50"/>
      <c r="D222" s="50"/>
      <c r="E222" s="50"/>
      <c r="F222" s="51"/>
      <c r="G222" s="7">
        <v>32644200</v>
      </c>
      <c r="H222" s="7">
        <v>35323897.310000002</v>
      </c>
      <c r="I222" s="7">
        <v>0</v>
      </c>
      <c r="J222" s="7">
        <v>35427417.310000002</v>
      </c>
      <c r="K222" s="7">
        <v>0</v>
      </c>
      <c r="L222" s="7">
        <v>104220</v>
      </c>
      <c r="M222" s="23">
        <v>35323197.310000002</v>
      </c>
      <c r="N222" s="23">
        <f t="shared" si="22"/>
        <v>2678997.3100000024</v>
      </c>
      <c r="O222" s="17">
        <f t="shared" si="23"/>
        <v>1.0820665634324016</v>
      </c>
      <c r="P222" s="23">
        <f t="shared" si="24"/>
        <v>-700</v>
      </c>
      <c r="Q222" s="17">
        <f t="shared" si="25"/>
        <v>0.99998018338707484</v>
      </c>
      <c r="R222" s="42" t="s">
        <v>279</v>
      </c>
      <c r="S222" s="48"/>
    </row>
    <row r="223" spans="1:19" ht="55.5" customHeight="1" x14ac:dyDescent="0.25">
      <c r="A223" s="52" t="s">
        <v>239</v>
      </c>
      <c r="B223" s="53"/>
      <c r="C223" s="53"/>
      <c r="D223" s="53"/>
      <c r="E223" s="53"/>
      <c r="F223" s="54"/>
      <c r="G223" s="24">
        <v>256000</v>
      </c>
      <c r="H223" s="24">
        <v>256000</v>
      </c>
      <c r="I223" s="24">
        <v>0</v>
      </c>
      <c r="J223" s="24">
        <v>254220</v>
      </c>
      <c r="K223" s="24">
        <v>0</v>
      </c>
      <c r="L223" s="24">
        <v>0</v>
      </c>
      <c r="M223" s="24">
        <v>254220</v>
      </c>
      <c r="N223" s="24">
        <f t="shared" si="22"/>
        <v>-1780</v>
      </c>
      <c r="O223" s="25">
        <f t="shared" si="23"/>
        <v>0.993046875</v>
      </c>
      <c r="P223" s="24">
        <f t="shared" si="24"/>
        <v>-1780</v>
      </c>
      <c r="Q223" s="25">
        <f t="shared" si="25"/>
        <v>0.993046875</v>
      </c>
      <c r="R223" s="26"/>
    </row>
    <row r="224" spans="1:19" ht="36" customHeight="1" x14ac:dyDescent="0.25">
      <c r="A224" s="49" t="s">
        <v>188</v>
      </c>
      <c r="B224" s="50"/>
      <c r="C224" s="50"/>
      <c r="D224" s="50"/>
      <c r="E224" s="50"/>
      <c r="F224" s="51"/>
      <c r="G224" s="7">
        <v>150000</v>
      </c>
      <c r="H224" s="7">
        <v>150000</v>
      </c>
      <c r="I224" s="7">
        <v>0</v>
      </c>
      <c r="J224" s="7">
        <v>150000</v>
      </c>
      <c r="K224" s="7">
        <v>0</v>
      </c>
      <c r="L224" s="7">
        <v>0</v>
      </c>
      <c r="M224" s="23">
        <v>150000</v>
      </c>
      <c r="N224" s="23">
        <f t="shared" si="22"/>
        <v>0</v>
      </c>
      <c r="O224" s="17">
        <f t="shared" si="23"/>
        <v>1</v>
      </c>
      <c r="P224" s="23">
        <f t="shared" si="24"/>
        <v>0</v>
      </c>
      <c r="Q224" s="17">
        <f t="shared" si="25"/>
        <v>1</v>
      </c>
      <c r="R224" s="34"/>
    </row>
    <row r="225" spans="1:18" ht="39.75" customHeight="1" x14ac:dyDescent="0.25">
      <c r="A225" s="49" t="s">
        <v>189</v>
      </c>
      <c r="B225" s="50"/>
      <c r="C225" s="50"/>
      <c r="D225" s="50"/>
      <c r="E225" s="50"/>
      <c r="F225" s="51"/>
      <c r="G225" s="7">
        <v>106000</v>
      </c>
      <c r="H225" s="7">
        <v>106000</v>
      </c>
      <c r="I225" s="7">
        <v>0</v>
      </c>
      <c r="J225" s="7">
        <v>104220</v>
      </c>
      <c r="K225" s="7">
        <v>0</v>
      </c>
      <c r="L225" s="7">
        <v>0</v>
      </c>
      <c r="M225" s="23">
        <v>104220</v>
      </c>
      <c r="N225" s="23">
        <f t="shared" si="22"/>
        <v>-1780</v>
      </c>
      <c r="O225" s="17">
        <f t="shared" si="23"/>
        <v>0.98320754716981129</v>
      </c>
      <c r="P225" s="23">
        <f t="shared" si="24"/>
        <v>-1780</v>
      </c>
      <c r="Q225" s="17">
        <f t="shared" si="25"/>
        <v>0.98320754716981129</v>
      </c>
      <c r="R225" s="34"/>
    </row>
    <row r="226" spans="1:18" ht="49.5" customHeight="1" x14ac:dyDescent="0.25">
      <c r="A226" s="56" t="s">
        <v>57</v>
      </c>
      <c r="B226" s="57"/>
      <c r="C226" s="57"/>
      <c r="D226" s="57"/>
      <c r="E226" s="57"/>
      <c r="F226" s="58"/>
      <c r="G226" s="8">
        <v>42780400</v>
      </c>
      <c r="H226" s="8">
        <v>117866851.72</v>
      </c>
      <c r="I226" s="7">
        <v>0</v>
      </c>
      <c r="J226" s="7">
        <v>137041866.56999999</v>
      </c>
      <c r="K226" s="7">
        <v>0</v>
      </c>
      <c r="L226" s="7">
        <v>21943532.800000001</v>
      </c>
      <c r="M226" s="8">
        <v>115098333.77</v>
      </c>
      <c r="N226" s="8">
        <f t="shared" si="22"/>
        <v>72317933.769999996</v>
      </c>
      <c r="O226" s="9">
        <f t="shared" si="23"/>
        <v>2.6904454790044037</v>
      </c>
      <c r="P226" s="8">
        <f t="shared" si="24"/>
        <v>-2768517.950000003</v>
      </c>
      <c r="Q226" s="9">
        <f t="shared" si="25"/>
        <v>0.97651147960940887</v>
      </c>
      <c r="R226" s="33"/>
    </row>
    <row r="227" spans="1:18" ht="39.75" customHeight="1" x14ac:dyDescent="0.25">
      <c r="A227" s="52" t="s">
        <v>240</v>
      </c>
      <c r="B227" s="53"/>
      <c r="C227" s="53"/>
      <c r="D227" s="53"/>
      <c r="E227" s="53"/>
      <c r="F227" s="54"/>
      <c r="G227" s="24">
        <v>42780400</v>
      </c>
      <c r="H227" s="24">
        <v>115794577.64</v>
      </c>
      <c r="I227" s="24">
        <v>0</v>
      </c>
      <c r="J227" s="24">
        <v>136591866.56999999</v>
      </c>
      <c r="K227" s="24">
        <v>0</v>
      </c>
      <c r="L227" s="24">
        <v>21943532.800000001</v>
      </c>
      <c r="M227" s="24">
        <v>114648333.77</v>
      </c>
      <c r="N227" s="24">
        <f t="shared" si="22"/>
        <v>71867933.769999996</v>
      </c>
      <c r="O227" s="25">
        <f t="shared" si="23"/>
        <v>2.6799266432758926</v>
      </c>
      <c r="P227" s="24">
        <f t="shared" si="24"/>
        <v>-1146243.8700000048</v>
      </c>
      <c r="Q227" s="25">
        <f t="shared" si="25"/>
        <v>0.99010105746433463</v>
      </c>
      <c r="R227" s="26"/>
    </row>
    <row r="228" spans="1:18" ht="43.5" customHeight="1" x14ac:dyDescent="0.25">
      <c r="A228" s="49" t="s">
        <v>190</v>
      </c>
      <c r="B228" s="50"/>
      <c r="C228" s="50"/>
      <c r="D228" s="50"/>
      <c r="E228" s="50"/>
      <c r="F228" s="51"/>
      <c r="G228" s="7">
        <v>1875400</v>
      </c>
      <c r="H228" s="7">
        <v>8091693.1100000003</v>
      </c>
      <c r="I228" s="7">
        <v>0</v>
      </c>
      <c r="J228" s="7">
        <v>6945525.9800000004</v>
      </c>
      <c r="K228" s="7">
        <v>0</v>
      </c>
      <c r="L228" s="7">
        <v>0</v>
      </c>
      <c r="M228" s="23">
        <v>6945525.9800000004</v>
      </c>
      <c r="N228" s="23">
        <f t="shared" si="22"/>
        <v>5070125.9800000004</v>
      </c>
      <c r="O228" s="17">
        <f t="shared" si="23"/>
        <v>3.70349044470513</v>
      </c>
      <c r="P228" s="23">
        <f t="shared" si="24"/>
        <v>-1146167.1299999999</v>
      </c>
      <c r="Q228" s="17">
        <f t="shared" si="25"/>
        <v>0.85835261985115008</v>
      </c>
      <c r="R228" s="42" t="s">
        <v>290</v>
      </c>
    </row>
    <row r="229" spans="1:18" ht="57.75" customHeight="1" x14ac:dyDescent="0.25">
      <c r="A229" s="49" t="s">
        <v>191</v>
      </c>
      <c r="B229" s="50"/>
      <c r="C229" s="50"/>
      <c r="D229" s="50"/>
      <c r="E229" s="50"/>
      <c r="F229" s="51"/>
      <c r="G229" s="7">
        <v>0</v>
      </c>
      <c r="H229" s="7">
        <v>67437200</v>
      </c>
      <c r="I229" s="7">
        <v>0</v>
      </c>
      <c r="J229" s="7">
        <v>67437127.790000007</v>
      </c>
      <c r="K229" s="7">
        <v>0</v>
      </c>
      <c r="L229" s="7">
        <v>0</v>
      </c>
      <c r="M229" s="23">
        <v>67437127.790000007</v>
      </c>
      <c r="N229" s="23">
        <f t="shared" si="22"/>
        <v>67437127.790000007</v>
      </c>
      <c r="O229" s="38" t="s">
        <v>13</v>
      </c>
      <c r="P229" s="23">
        <f t="shared" si="24"/>
        <v>-72.209999993443489</v>
      </c>
      <c r="Q229" s="17">
        <f t="shared" si="25"/>
        <v>0.99999892922600597</v>
      </c>
      <c r="R229" s="42" t="s">
        <v>291</v>
      </c>
    </row>
    <row r="230" spans="1:18" ht="35.25" customHeight="1" x14ac:dyDescent="0.25">
      <c r="A230" s="49" t="s">
        <v>192</v>
      </c>
      <c r="B230" s="50"/>
      <c r="C230" s="50"/>
      <c r="D230" s="50"/>
      <c r="E230" s="50"/>
      <c r="F230" s="51"/>
      <c r="G230" s="7">
        <v>40905000</v>
      </c>
      <c r="H230" s="7">
        <v>40265684.530000001</v>
      </c>
      <c r="I230" s="7">
        <v>0</v>
      </c>
      <c r="J230" s="7">
        <v>62209212.799999997</v>
      </c>
      <c r="K230" s="7">
        <v>0</v>
      </c>
      <c r="L230" s="7">
        <v>21943532.800000001</v>
      </c>
      <c r="M230" s="23">
        <v>40265680</v>
      </c>
      <c r="N230" s="23">
        <f t="shared" si="22"/>
        <v>-639320</v>
      </c>
      <c r="O230" s="17">
        <f t="shared" si="23"/>
        <v>0.98437061483926169</v>
      </c>
      <c r="P230" s="23">
        <f t="shared" si="24"/>
        <v>-4.5300000011920929</v>
      </c>
      <c r="Q230" s="17">
        <f t="shared" si="25"/>
        <v>0.99999988749725599</v>
      </c>
      <c r="R230" s="34"/>
    </row>
    <row r="231" spans="1:18" ht="42" customHeight="1" x14ac:dyDescent="0.25">
      <c r="A231" s="52" t="s">
        <v>58</v>
      </c>
      <c r="B231" s="53"/>
      <c r="C231" s="53"/>
      <c r="D231" s="53"/>
      <c r="E231" s="53"/>
      <c r="F231" s="54"/>
      <c r="G231" s="24">
        <v>0</v>
      </c>
      <c r="H231" s="24">
        <v>2072274.08</v>
      </c>
      <c r="I231" s="24">
        <v>0</v>
      </c>
      <c r="J231" s="24">
        <v>450000</v>
      </c>
      <c r="K231" s="24">
        <v>0</v>
      </c>
      <c r="L231" s="24">
        <v>0</v>
      </c>
      <c r="M231" s="24">
        <v>450000</v>
      </c>
      <c r="N231" s="24">
        <f t="shared" si="22"/>
        <v>450000</v>
      </c>
      <c r="O231" s="39" t="s">
        <v>13</v>
      </c>
      <c r="P231" s="24">
        <f t="shared" si="24"/>
        <v>-1622274.08</v>
      </c>
      <c r="Q231" s="25">
        <f t="shared" si="25"/>
        <v>0.21715274265265141</v>
      </c>
      <c r="R231" s="26"/>
    </row>
    <row r="232" spans="1:18" ht="45" x14ac:dyDescent="0.25">
      <c r="A232" s="49" t="s">
        <v>193</v>
      </c>
      <c r="B232" s="50"/>
      <c r="C232" s="50"/>
      <c r="D232" s="50"/>
      <c r="E232" s="50"/>
      <c r="F232" s="51"/>
      <c r="G232" s="7">
        <v>0</v>
      </c>
      <c r="H232" s="7">
        <v>2072274.08</v>
      </c>
      <c r="I232" s="7">
        <v>0</v>
      </c>
      <c r="J232" s="7">
        <v>450000</v>
      </c>
      <c r="K232" s="7">
        <v>0</v>
      </c>
      <c r="L232" s="7">
        <v>0</v>
      </c>
      <c r="M232" s="23">
        <v>450000</v>
      </c>
      <c r="N232" s="23">
        <f t="shared" si="22"/>
        <v>450000</v>
      </c>
      <c r="O232" s="38" t="s">
        <v>13</v>
      </c>
      <c r="P232" s="23">
        <f t="shared" si="24"/>
        <v>-1622274.08</v>
      </c>
      <c r="Q232" s="17">
        <f t="shared" si="25"/>
        <v>0.21715274265265141</v>
      </c>
      <c r="R232" s="42" t="s">
        <v>292</v>
      </c>
    </row>
    <row r="233" spans="1:18" ht="55.5" customHeight="1" x14ac:dyDescent="0.25">
      <c r="A233" s="56" t="s">
        <v>216</v>
      </c>
      <c r="B233" s="57"/>
      <c r="C233" s="57"/>
      <c r="D233" s="57"/>
      <c r="E233" s="57"/>
      <c r="F233" s="58"/>
      <c r="G233" s="8">
        <v>2075000</v>
      </c>
      <c r="H233" s="8">
        <v>2075000</v>
      </c>
      <c r="I233" s="7">
        <v>0</v>
      </c>
      <c r="J233" s="7">
        <v>2070000</v>
      </c>
      <c r="K233" s="7">
        <v>0</v>
      </c>
      <c r="L233" s="7">
        <v>0</v>
      </c>
      <c r="M233" s="8">
        <v>2070000</v>
      </c>
      <c r="N233" s="8">
        <f t="shared" si="22"/>
        <v>-5000</v>
      </c>
      <c r="O233" s="9">
        <f t="shared" si="23"/>
        <v>0.99759036144578317</v>
      </c>
      <c r="P233" s="8">
        <f t="shared" si="24"/>
        <v>-5000</v>
      </c>
      <c r="Q233" s="9">
        <f t="shared" si="25"/>
        <v>0.99759036144578317</v>
      </c>
      <c r="R233" s="33"/>
    </row>
    <row r="234" spans="1:18" ht="53.25" customHeight="1" x14ac:dyDescent="0.25">
      <c r="A234" s="52" t="s">
        <v>241</v>
      </c>
      <c r="B234" s="53"/>
      <c r="C234" s="53"/>
      <c r="D234" s="53"/>
      <c r="E234" s="53"/>
      <c r="F234" s="54"/>
      <c r="G234" s="24">
        <v>25000</v>
      </c>
      <c r="H234" s="24">
        <v>25000</v>
      </c>
      <c r="I234" s="24">
        <v>0</v>
      </c>
      <c r="J234" s="24">
        <v>25000</v>
      </c>
      <c r="K234" s="24">
        <v>0</v>
      </c>
      <c r="L234" s="24">
        <v>0</v>
      </c>
      <c r="M234" s="24">
        <v>25000</v>
      </c>
      <c r="N234" s="24">
        <f t="shared" si="22"/>
        <v>0</v>
      </c>
      <c r="O234" s="25">
        <f t="shared" si="23"/>
        <v>1</v>
      </c>
      <c r="P234" s="24">
        <f t="shared" si="24"/>
        <v>0</v>
      </c>
      <c r="Q234" s="25">
        <f t="shared" si="25"/>
        <v>1</v>
      </c>
      <c r="R234" s="26"/>
    </row>
    <row r="235" spans="1:18" ht="43.5" customHeight="1" x14ac:dyDescent="0.25">
      <c r="A235" s="49" t="s">
        <v>194</v>
      </c>
      <c r="B235" s="50"/>
      <c r="C235" s="50"/>
      <c r="D235" s="50"/>
      <c r="E235" s="50"/>
      <c r="F235" s="51"/>
      <c r="G235" s="7">
        <v>25000</v>
      </c>
      <c r="H235" s="7">
        <v>25000</v>
      </c>
      <c r="I235" s="7">
        <v>0</v>
      </c>
      <c r="J235" s="7">
        <v>25000</v>
      </c>
      <c r="K235" s="7">
        <v>0</v>
      </c>
      <c r="L235" s="7">
        <v>0</v>
      </c>
      <c r="M235" s="23">
        <v>25000</v>
      </c>
      <c r="N235" s="23">
        <f t="shared" si="22"/>
        <v>0</v>
      </c>
      <c r="O235" s="17">
        <f t="shared" si="23"/>
        <v>1</v>
      </c>
      <c r="P235" s="23">
        <f t="shared" si="24"/>
        <v>0</v>
      </c>
      <c r="Q235" s="17">
        <f t="shared" si="25"/>
        <v>1</v>
      </c>
      <c r="R235" s="34"/>
    </row>
    <row r="236" spans="1:18" ht="71.25" customHeight="1" x14ac:dyDescent="0.25">
      <c r="A236" s="52" t="s">
        <v>59</v>
      </c>
      <c r="B236" s="53"/>
      <c r="C236" s="53"/>
      <c r="D236" s="53"/>
      <c r="E236" s="53"/>
      <c r="F236" s="54"/>
      <c r="G236" s="24">
        <v>50000</v>
      </c>
      <c r="H236" s="24">
        <v>50000</v>
      </c>
      <c r="I236" s="24">
        <v>0</v>
      </c>
      <c r="J236" s="24">
        <v>45000</v>
      </c>
      <c r="K236" s="24">
        <v>0</v>
      </c>
      <c r="L236" s="24">
        <v>0</v>
      </c>
      <c r="M236" s="24">
        <v>45000</v>
      </c>
      <c r="N236" s="24">
        <f t="shared" si="22"/>
        <v>-5000</v>
      </c>
      <c r="O236" s="25">
        <f t="shared" si="23"/>
        <v>0.9</v>
      </c>
      <c r="P236" s="24">
        <f t="shared" si="24"/>
        <v>-5000</v>
      </c>
      <c r="Q236" s="25">
        <f t="shared" si="25"/>
        <v>0.9</v>
      </c>
      <c r="R236" s="26"/>
    </row>
    <row r="237" spans="1:18" ht="60.75" customHeight="1" x14ac:dyDescent="0.25">
      <c r="A237" s="49" t="s">
        <v>195</v>
      </c>
      <c r="B237" s="50"/>
      <c r="C237" s="50"/>
      <c r="D237" s="50"/>
      <c r="E237" s="50"/>
      <c r="F237" s="51"/>
      <c r="G237" s="7">
        <v>50000</v>
      </c>
      <c r="H237" s="7">
        <v>50000</v>
      </c>
      <c r="I237" s="7">
        <v>0</v>
      </c>
      <c r="J237" s="7">
        <v>45000</v>
      </c>
      <c r="K237" s="7">
        <v>0</v>
      </c>
      <c r="L237" s="7">
        <v>0</v>
      </c>
      <c r="M237" s="23">
        <v>45000</v>
      </c>
      <c r="N237" s="23">
        <f t="shared" si="22"/>
        <v>-5000</v>
      </c>
      <c r="O237" s="17">
        <f t="shared" si="23"/>
        <v>0.9</v>
      </c>
      <c r="P237" s="23">
        <f t="shared" si="24"/>
        <v>-5000</v>
      </c>
      <c r="Q237" s="17">
        <f t="shared" si="25"/>
        <v>0.9</v>
      </c>
      <c r="R237" s="34" t="s">
        <v>258</v>
      </c>
    </row>
    <row r="238" spans="1:18" ht="42.75" customHeight="1" x14ac:dyDescent="0.25">
      <c r="A238" s="52" t="s">
        <v>242</v>
      </c>
      <c r="B238" s="53"/>
      <c r="C238" s="53"/>
      <c r="D238" s="53"/>
      <c r="E238" s="53"/>
      <c r="F238" s="54"/>
      <c r="G238" s="24">
        <v>2000000</v>
      </c>
      <c r="H238" s="24">
        <v>2000000</v>
      </c>
      <c r="I238" s="24">
        <v>0</v>
      </c>
      <c r="J238" s="24">
        <v>2000000</v>
      </c>
      <c r="K238" s="24">
        <v>0</v>
      </c>
      <c r="L238" s="24">
        <v>0</v>
      </c>
      <c r="M238" s="24">
        <v>2000000</v>
      </c>
      <c r="N238" s="24">
        <f t="shared" si="22"/>
        <v>0</v>
      </c>
      <c r="O238" s="25">
        <f t="shared" si="23"/>
        <v>1</v>
      </c>
      <c r="P238" s="24">
        <f t="shared" si="24"/>
        <v>0</v>
      </c>
      <c r="Q238" s="25">
        <f t="shared" si="25"/>
        <v>1</v>
      </c>
      <c r="R238" s="26"/>
    </row>
    <row r="239" spans="1:18" ht="40.5" customHeight="1" x14ac:dyDescent="0.25">
      <c r="A239" s="49" t="s">
        <v>196</v>
      </c>
      <c r="B239" s="50"/>
      <c r="C239" s="50"/>
      <c r="D239" s="50"/>
      <c r="E239" s="50"/>
      <c r="F239" s="51"/>
      <c r="G239" s="7">
        <v>2000000</v>
      </c>
      <c r="H239" s="7">
        <v>2000000</v>
      </c>
      <c r="I239" s="7">
        <v>0</v>
      </c>
      <c r="J239" s="7">
        <v>2000000</v>
      </c>
      <c r="K239" s="7">
        <v>0</v>
      </c>
      <c r="L239" s="7">
        <v>0</v>
      </c>
      <c r="M239" s="23">
        <v>2000000</v>
      </c>
      <c r="N239" s="23">
        <f t="shared" si="22"/>
        <v>0</v>
      </c>
      <c r="O239" s="17">
        <f t="shared" si="23"/>
        <v>1</v>
      </c>
      <c r="P239" s="23">
        <f t="shared" si="24"/>
        <v>0</v>
      </c>
      <c r="Q239" s="17">
        <f t="shared" si="25"/>
        <v>1</v>
      </c>
      <c r="R239" s="34"/>
    </row>
    <row r="240" spans="1:18" ht="33" customHeight="1" x14ac:dyDescent="0.25">
      <c r="A240" s="56" t="s">
        <v>217</v>
      </c>
      <c r="B240" s="57"/>
      <c r="C240" s="57"/>
      <c r="D240" s="57"/>
      <c r="E240" s="57"/>
      <c r="F240" s="58"/>
      <c r="G240" s="8">
        <v>316435</v>
      </c>
      <c r="H240" s="8">
        <v>463477</v>
      </c>
      <c r="I240" s="7">
        <v>0</v>
      </c>
      <c r="J240" s="7">
        <v>461477</v>
      </c>
      <c r="K240" s="7">
        <v>0</v>
      </c>
      <c r="L240" s="7">
        <v>0</v>
      </c>
      <c r="M240" s="8">
        <v>461477</v>
      </c>
      <c r="N240" s="8">
        <f t="shared" si="22"/>
        <v>145042</v>
      </c>
      <c r="O240" s="9">
        <f t="shared" si="23"/>
        <v>1.4583626969203787</v>
      </c>
      <c r="P240" s="8">
        <f t="shared" si="24"/>
        <v>-2000</v>
      </c>
      <c r="Q240" s="9">
        <f t="shared" si="25"/>
        <v>0.99568479126256537</v>
      </c>
      <c r="R240" s="33"/>
    </row>
    <row r="241" spans="1:18" ht="38.25" customHeight="1" x14ac:dyDescent="0.25">
      <c r="A241" s="52" t="s">
        <v>60</v>
      </c>
      <c r="B241" s="53"/>
      <c r="C241" s="53"/>
      <c r="D241" s="53"/>
      <c r="E241" s="53"/>
      <c r="F241" s="54"/>
      <c r="G241" s="24">
        <v>316435</v>
      </c>
      <c r="H241" s="24">
        <v>463477</v>
      </c>
      <c r="I241" s="24">
        <v>0</v>
      </c>
      <c r="J241" s="24">
        <v>461477</v>
      </c>
      <c r="K241" s="24">
        <v>0</v>
      </c>
      <c r="L241" s="24">
        <v>0</v>
      </c>
      <c r="M241" s="24">
        <v>461477</v>
      </c>
      <c r="N241" s="24">
        <f t="shared" si="22"/>
        <v>145042</v>
      </c>
      <c r="O241" s="25">
        <f t="shared" si="23"/>
        <v>1.4583626969203787</v>
      </c>
      <c r="P241" s="24">
        <f t="shared" si="24"/>
        <v>-2000</v>
      </c>
      <c r="Q241" s="25">
        <f t="shared" si="25"/>
        <v>0.99568479126256537</v>
      </c>
      <c r="R241" s="26"/>
    </row>
    <row r="242" spans="1:18" ht="50.25" customHeight="1" x14ac:dyDescent="0.25">
      <c r="A242" s="49" t="s">
        <v>243</v>
      </c>
      <c r="B242" s="50"/>
      <c r="C242" s="50"/>
      <c r="D242" s="50"/>
      <c r="E242" s="50"/>
      <c r="F242" s="51"/>
      <c r="G242" s="7">
        <v>316435</v>
      </c>
      <c r="H242" s="7">
        <v>463477</v>
      </c>
      <c r="I242" s="7">
        <v>0</v>
      </c>
      <c r="J242" s="7">
        <v>461477</v>
      </c>
      <c r="K242" s="7">
        <v>0</v>
      </c>
      <c r="L242" s="7">
        <v>0</v>
      </c>
      <c r="M242" s="23">
        <v>461477</v>
      </c>
      <c r="N242" s="23">
        <f t="shared" si="22"/>
        <v>145042</v>
      </c>
      <c r="O242" s="17">
        <f t="shared" si="23"/>
        <v>1.4583626969203787</v>
      </c>
      <c r="P242" s="23">
        <f t="shared" si="24"/>
        <v>-2000</v>
      </c>
      <c r="Q242" s="17">
        <f t="shared" si="25"/>
        <v>0.99568479126256537</v>
      </c>
      <c r="R242" s="16" t="s">
        <v>277</v>
      </c>
    </row>
    <row r="243" spans="1:18" x14ac:dyDescent="0.25">
      <c r="R243" s="35"/>
    </row>
    <row r="244" spans="1:18" x14ac:dyDescent="0.25">
      <c r="R244" s="35"/>
    </row>
    <row r="245" spans="1:18" x14ac:dyDescent="0.25">
      <c r="R245" s="35"/>
    </row>
  </sheetData>
  <autoFilter ref="A6:R242">
    <filterColumn colId="0" showButton="0"/>
    <filterColumn colId="1" showButton="0"/>
    <filterColumn colId="2" showButton="0"/>
    <filterColumn colId="3" showButton="0"/>
    <filterColumn colId="4" showButton="0"/>
  </autoFilter>
  <mergeCells count="245">
    <mergeCell ref="A59:F59"/>
    <mergeCell ref="A61:F61"/>
    <mergeCell ref="A38:F38"/>
    <mergeCell ref="A19:F19"/>
    <mergeCell ref="A21:F21"/>
    <mergeCell ref="A39:F39"/>
    <mergeCell ref="A43:F43"/>
    <mergeCell ref="A46:F46"/>
    <mergeCell ref="A52:F52"/>
    <mergeCell ref="A54:F54"/>
    <mergeCell ref="A56:F56"/>
    <mergeCell ref="A84:F84"/>
    <mergeCell ref="A18:F18"/>
    <mergeCell ref="A22:F22"/>
    <mergeCell ref="A23:F23"/>
    <mergeCell ref="A24:F24"/>
    <mergeCell ref="A26:F26"/>
    <mergeCell ref="A27:F27"/>
    <mergeCell ref="A28:F28"/>
    <mergeCell ref="A29:F29"/>
    <mergeCell ref="A31:F31"/>
    <mergeCell ref="A33:F33"/>
    <mergeCell ref="A34:F34"/>
    <mergeCell ref="A36:F36"/>
    <mergeCell ref="A40:F40"/>
    <mergeCell ref="A41:F41"/>
    <mergeCell ref="A42:F42"/>
    <mergeCell ref="A44:F44"/>
    <mergeCell ref="A45:F45"/>
    <mergeCell ref="A47:F47"/>
    <mergeCell ref="A48:F48"/>
    <mergeCell ref="A49:F49"/>
    <mergeCell ref="A50:F50"/>
    <mergeCell ref="A71:F71"/>
    <mergeCell ref="A20:F20"/>
    <mergeCell ref="A79:F79"/>
    <mergeCell ref="A175:F175"/>
    <mergeCell ref="A176:F176"/>
    <mergeCell ref="A188:F188"/>
    <mergeCell ref="A189:F189"/>
    <mergeCell ref="A11:F11"/>
    <mergeCell ref="A13:F13"/>
    <mergeCell ref="A69:F69"/>
    <mergeCell ref="A82:F82"/>
    <mergeCell ref="A51:F51"/>
    <mergeCell ref="A83:F83"/>
    <mergeCell ref="A15:F15"/>
    <mergeCell ref="A14:F14"/>
    <mergeCell ref="A12:F12"/>
    <mergeCell ref="A70:F70"/>
    <mergeCell ref="A72:F72"/>
    <mergeCell ref="A75:F75"/>
    <mergeCell ref="A77:F77"/>
    <mergeCell ref="A80:F80"/>
    <mergeCell ref="A63:F63"/>
    <mergeCell ref="A64:F64"/>
    <mergeCell ref="A67:F67"/>
    <mergeCell ref="A17:F17"/>
    <mergeCell ref="A16:F16"/>
    <mergeCell ref="A65:F65"/>
    <mergeCell ref="A66:F66"/>
    <mergeCell ref="A68:F68"/>
    <mergeCell ref="A73:F73"/>
    <mergeCell ref="A74:F74"/>
    <mergeCell ref="A76:F76"/>
    <mergeCell ref="A78:F78"/>
    <mergeCell ref="A3:F5"/>
    <mergeCell ref="A6:F6"/>
    <mergeCell ref="A7:F7"/>
    <mergeCell ref="A8:F8"/>
    <mergeCell ref="A9:F9"/>
    <mergeCell ref="A10:F10"/>
    <mergeCell ref="A53:F53"/>
    <mergeCell ref="A55:F55"/>
    <mergeCell ref="A57:F57"/>
    <mergeCell ref="A25:F25"/>
    <mergeCell ref="A30:F30"/>
    <mergeCell ref="A32:F32"/>
    <mergeCell ref="A35:F35"/>
    <mergeCell ref="A37:F37"/>
    <mergeCell ref="A58:F58"/>
    <mergeCell ref="A60:F60"/>
    <mergeCell ref="A62:F62"/>
    <mergeCell ref="A168:F168"/>
    <mergeCell ref="A199:F199"/>
    <mergeCell ref="A118:F118"/>
    <mergeCell ref="A124:F124"/>
    <mergeCell ref="A126:F126"/>
    <mergeCell ref="A125:F125"/>
    <mergeCell ref="A127:F127"/>
    <mergeCell ref="A130:F130"/>
    <mergeCell ref="A155:F155"/>
    <mergeCell ref="A158:F158"/>
    <mergeCell ref="A149:F149"/>
    <mergeCell ref="A150:F150"/>
    <mergeCell ref="A151:F151"/>
    <mergeCell ref="A160:F160"/>
    <mergeCell ref="A137:F137"/>
    <mergeCell ref="A192:F192"/>
    <mergeCell ref="A164:F164"/>
    <mergeCell ref="A139:F139"/>
    <mergeCell ref="A140:F140"/>
    <mergeCell ref="A143:F143"/>
    <mergeCell ref="A172:F172"/>
    <mergeCell ref="A174:F174"/>
    <mergeCell ref="A170:F170"/>
    <mergeCell ref="A190:F190"/>
    <mergeCell ref="A241:F241"/>
    <mergeCell ref="A89:F89"/>
    <mergeCell ref="A90:F90"/>
    <mergeCell ref="A92:F92"/>
    <mergeCell ref="A93:F93"/>
    <mergeCell ref="A91:F91"/>
    <mergeCell ref="A98:F98"/>
    <mergeCell ref="A100:F100"/>
    <mergeCell ref="A101:F101"/>
    <mergeCell ref="A102:F102"/>
    <mergeCell ref="A104:F104"/>
    <mergeCell ref="A105:F105"/>
    <mergeCell ref="A108:F108"/>
    <mergeCell ref="A109:F109"/>
    <mergeCell ref="A110:F110"/>
    <mergeCell ref="A111:F111"/>
    <mergeCell ref="A115:F115"/>
    <mergeCell ref="A132:F132"/>
    <mergeCell ref="A131:F131"/>
    <mergeCell ref="A134:F134"/>
    <mergeCell ref="A133:F133"/>
    <mergeCell ref="A167:F167"/>
    <mergeCell ref="A86:F86"/>
    <mergeCell ref="A95:F95"/>
    <mergeCell ref="A99:F99"/>
    <mergeCell ref="A103:F103"/>
    <mergeCell ref="A116:F116"/>
    <mergeCell ref="A94:F94"/>
    <mergeCell ref="A96:F96"/>
    <mergeCell ref="A97:F97"/>
    <mergeCell ref="A123:F123"/>
    <mergeCell ref="A87:F87"/>
    <mergeCell ref="A88:F88"/>
    <mergeCell ref="A122:F122"/>
    <mergeCell ref="A120:F120"/>
    <mergeCell ref="A117:F117"/>
    <mergeCell ref="A119:F119"/>
    <mergeCell ref="A121:F121"/>
    <mergeCell ref="A106:F106"/>
    <mergeCell ref="A113:F113"/>
    <mergeCell ref="A114:F114"/>
    <mergeCell ref="A107:F107"/>
    <mergeCell ref="A112:F112"/>
    <mergeCell ref="A136:F136"/>
    <mergeCell ref="A201:F201"/>
    <mergeCell ref="A202:F202"/>
    <mergeCell ref="A206:F206"/>
    <mergeCell ref="A185:F185"/>
    <mergeCell ref="A193:F193"/>
    <mergeCell ref="A194:F194"/>
    <mergeCell ref="A141:F141"/>
    <mergeCell ref="A142:F142"/>
    <mergeCell ref="A144:F144"/>
    <mergeCell ref="A145:F145"/>
    <mergeCell ref="A154:F154"/>
    <mergeCell ref="A156:F156"/>
    <mergeCell ref="A159:F159"/>
    <mergeCell ref="A162:F162"/>
    <mergeCell ref="A161:F161"/>
    <mergeCell ref="A163:F163"/>
    <mergeCell ref="A181:F181"/>
    <mergeCell ref="A182:F182"/>
    <mergeCell ref="A183:F183"/>
    <mergeCell ref="A184:F184"/>
    <mergeCell ref="A171:F171"/>
    <mergeCell ref="A173:F173"/>
    <mergeCell ref="A166:F166"/>
    <mergeCell ref="A229:F229"/>
    <mergeCell ref="A228:F228"/>
    <mergeCell ref="A215:F215"/>
    <mergeCell ref="A218:F218"/>
    <mergeCell ref="A220:F220"/>
    <mergeCell ref="A217:F217"/>
    <mergeCell ref="A235:F235"/>
    <mergeCell ref="A237:F237"/>
    <mergeCell ref="A239:F239"/>
    <mergeCell ref="A226:F226"/>
    <mergeCell ref="A230:F230"/>
    <mergeCell ref="A232:F232"/>
    <mergeCell ref="A233:F233"/>
    <mergeCell ref="A234:F234"/>
    <mergeCell ref="A216:F216"/>
    <mergeCell ref="A222:F222"/>
    <mergeCell ref="A224:F224"/>
    <mergeCell ref="A225:F225"/>
    <mergeCell ref="A219:F219"/>
    <mergeCell ref="A221:F221"/>
    <mergeCell ref="A223:F223"/>
    <mergeCell ref="A227:F227"/>
    <mergeCell ref="A236:F236"/>
    <mergeCell ref="A1:R1"/>
    <mergeCell ref="H3:H5"/>
    <mergeCell ref="M3:M5"/>
    <mergeCell ref="N3:O4"/>
    <mergeCell ref="R3:R5"/>
    <mergeCell ref="G3:G5"/>
    <mergeCell ref="P3:Q4"/>
    <mergeCell ref="A207:F207"/>
    <mergeCell ref="A209:F209"/>
    <mergeCell ref="A208:F208"/>
    <mergeCell ref="A85:F85"/>
    <mergeCell ref="A129:F129"/>
    <mergeCell ref="A152:F152"/>
    <mergeCell ref="A157:F157"/>
    <mergeCell ref="A197:F197"/>
    <mergeCell ref="A187:F187"/>
    <mergeCell ref="A191:F191"/>
    <mergeCell ref="A195:F195"/>
    <mergeCell ref="A198:F198"/>
    <mergeCell ref="A165:F165"/>
    <mergeCell ref="A169:F169"/>
    <mergeCell ref="A186:F186"/>
    <mergeCell ref="A146:F146"/>
    <mergeCell ref="A153:F153"/>
    <mergeCell ref="A242:F242"/>
    <mergeCell ref="A238:F238"/>
    <mergeCell ref="A231:F231"/>
    <mergeCell ref="A128:F128"/>
    <mergeCell ref="A135:F135"/>
    <mergeCell ref="A240:F240"/>
    <mergeCell ref="A81:F81"/>
    <mergeCell ref="A196:F196"/>
    <mergeCell ref="A200:F200"/>
    <mergeCell ref="A147:F147"/>
    <mergeCell ref="A204:F204"/>
    <mergeCell ref="A205:F205"/>
    <mergeCell ref="A203:F203"/>
    <mergeCell ref="A148:F148"/>
    <mergeCell ref="A138:F138"/>
    <mergeCell ref="A177:F177"/>
    <mergeCell ref="A178:F178"/>
    <mergeCell ref="A179:F179"/>
    <mergeCell ref="A180:F180"/>
    <mergeCell ref="A211:F211"/>
    <mergeCell ref="A214:F214"/>
    <mergeCell ref="A210:F210"/>
    <mergeCell ref="A212:F212"/>
    <mergeCell ref="A213:F213"/>
  </mergeCells>
  <pageMargins left="0.39370078740157483" right="0.39370078740157483" top="0.98425196850393704" bottom="0.98425196850393704" header="0.51181102362204722" footer="0.51181102362204722"/>
  <pageSetup paperSize="9" scale="3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2024-05-29T10:00:55Z</dcterms:created>
  <dcterms:modified xsi:type="dcterms:W3CDTF">2024-05-29T10:00:57Z</dcterms:modified>
</cp:coreProperties>
</file>